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H30.9.1積算表・ポイント算出表エクセルへ\山森さま９月11日修正分(CRCポイント表）\"/>
    </mc:Choice>
  </mc:AlternateContent>
  <bookViews>
    <workbookView xWindow="0" yWindow="0" windowWidth="20490" windowHeight="7230"/>
  </bookViews>
  <sheets>
    <sheet name="経費積算表（医療機器）" sheetId="1" r:id="rId1"/>
    <sheet name="臨床研究費ポイント算出表（医療機器）" sheetId="5" r:id="rId2"/>
    <sheet name="CRC経費ポイント算出表" sheetId="6" r:id="rId3"/>
  </sheets>
  <definedNames>
    <definedName name="_xlnm.Print_Area" localSheetId="2">CRC経費ポイント算出表!$A$1:$L$27</definedName>
    <definedName name="_xlnm.Print_Area" localSheetId="0">'経費積算表（医療機器）'!$A$1:$D$18</definedName>
    <definedName name="_xlnm.Print_Area" localSheetId="1">'臨床研究費ポイント算出表（医療機器）'!$A$1:$J$26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J13" i="5" l="1"/>
  <c r="J14" i="5"/>
  <c r="J11" i="5"/>
  <c r="J12" i="5"/>
  <c r="J10" i="5"/>
  <c r="J7" i="5"/>
  <c r="J8" i="5"/>
  <c r="J9" i="5"/>
  <c r="J6" i="5"/>
  <c r="J19" i="5"/>
  <c r="L25" i="6" l="1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8" i="6"/>
  <c r="L7" i="6"/>
  <c r="L6" i="6"/>
  <c r="L23" i="6" l="1"/>
  <c r="L24" i="6" s="1"/>
  <c r="L26" i="6" s="1"/>
  <c r="D9" i="1" s="1"/>
  <c r="D8" i="1"/>
  <c r="J17" i="5"/>
  <c r="J18" i="5" s="1"/>
  <c r="J20" i="5" s="1"/>
  <c r="D6" i="1" s="1"/>
  <c r="D10" i="1" l="1"/>
  <c r="D11" i="1" l="1"/>
  <c r="D12" i="1" s="1"/>
  <c r="D13" i="1" l="1"/>
  <c r="D15" i="1" l="1"/>
  <c r="D17" i="1" s="1"/>
</calcChain>
</file>

<file path=xl/sharedStrings.xml><?xml version="1.0" encoding="utf-8"?>
<sst xmlns="http://schemas.openxmlformats.org/spreadsheetml/2006/main" count="210" uniqueCount="194">
  <si>
    <t>A</t>
  </si>
  <si>
    <t>B</t>
  </si>
  <si>
    <t>C</t>
  </si>
  <si>
    <t>D</t>
  </si>
  <si>
    <t>E</t>
  </si>
  <si>
    <t>F</t>
  </si>
  <si>
    <t>G</t>
  </si>
  <si>
    <t>H</t>
  </si>
  <si>
    <r>
      <t>101</t>
    </r>
    <r>
      <rPr>
        <sz val="10.5"/>
        <color theme="1"/>
        <rFont val="ＭＳ 明朝"/>
        <family val="1"/>
        <charset val="128"/>
      </rPr>
      <t>項目以上</t>
    </r>
  </si>
  <si>
    <t>I</t>
  </si>
  <si>
    <r>
      <t>1</t>
    </r>
    <r>
      <rPr>
        <sz val="10.5"/>
        <color theme="1"/>
        <rFont val="ＭＳ 明朝"/>
        <family val="1"/>
        <charset val="128"/>
      </rPr>
      <t>回</t>
    </r>
  </si>
  <si>
    <t>J</t>
  </si>
  <si>
    <t>K</t>
  </si>
  <si>
    <t>L</t>
  </si>
  <si>
    <t>M</t>
  </si>
  <si>
    <t>N</t>
  </si>
  <si>
    <t>O</t>
  </si>
  <si>
    <r>
      <t>30</t>
    </r>
    <r>
      <rPr>
        <sz val="10.5"/>
        <color theme="1"/>
        <rFont val="ＭＳ 明朝"/>
        <family val="1"/>
        <charset val="128"/>
      </rPr>
      <t>枚以内</t>
    </r>
  </si>
  <si>
    <r>
      <t>51</t>
    </r>
    <r>
      <rPr>
        <sz val="10.5"/>
        <color theme="1"/>
        <rFont val="ＭＳ 明朝"/>
        <family val="1"/>
        <charset val="128"/>
      </rPr>
      <t>枚以上</t>
    </r>
  </si>
  <si>
    <t>P</t>
  </si>
  <si>
    <r>
      <t>CRC</t>
    </r>
    <r>
      <rPr>
        <b/>
        <sz val="18"/>
        <color theme="1"/>
        <rFont val="ＭＳ 明朝"/>
        <family val="1"/>
        <charset val="128"/>
      </rPr>
      <t>経費ポイント算出表</t>
    </r>
  </si>
  <si>
    <r>
      <t>51</t>
    </r>
    <r>
      <rPr>
        <sz val="10.5"/>
        <color theme="1"/>
        <rFont val="ＭＳ 明朝"/>
        <family val="1"/>
        <charset val="128"/>
      </rPr>
      <t>～</t>
    </r>
    <r>
      <rPr>
        <sz val="10.5"/>
        <color theme="1"/>
        <rFont val="Century"/>
        <family val="1"/>
      </rPr>
      <t>100</t>
    </r>
    <r>
      <rPr>
        <sz val="10.5"/>
        <color theme="1"/>
        <rFont val="ＭＳ 明朝"/>
        <family val="1"/>
        <charset val="128"/>
      </rPr>
      <t>項目</t>
    </r>
  </si>
  <si>
    <r>
      <t>15</t>
    </r>
    <r>
      <rPr>
        <sz val="10.5"/>
        <color theme="1"/>
        <rFont val="ＭＳ 明朝"/>
        <family val="1"/>
        <charset val="128"/>
      </rPr>
      <t>ポイント加算</t>
    </r>
  </si>
  <si>
    <t>M</t>
    <phoneticPr fontId="5"/>
  </si>
  <si>
    <t>N</t>
    <phoneticPr fontId="5"/>
  </si>
  <si>
    <t>R</t>
    <phoneticPr fontId="5"/>
  </si>
  <si>
    <t>(8)+(9)</t>
    <phoneticPr fontId="5"/>
  </si>
  <si>
    <t>(6)+(7)</t>
    <phoneticPr fontId="5"/>
  </si>
  <si>
    <t>(6)×0.3</t>
    <phoneticPr fontId="5"/>
  </si>
  <si>
    <t xml:space="preserve">(1)+ (2)+ (3)+ (4) + (5) </t>
    <phoneticPr fontId="5"/>
  </si>
  <si>
    <r>
      <t>5</t>
    </r>
    <r>
      <rPr>
        <sz val="10.5"/>
        <color theme="1"/>
        <rFont val="ＭＳ 明朝"/>
        <family val="1"/>
        <charset val="128"/>
      </rPr>
      <t>回以内</t>
    </r>
  </si>
  <si>
    <r>
      <t>21</t>
    </r>
    <r>
      <rPr>
        <sz val="10.5"/>
        <color theme="1"/>
        <rFont val="ＭＳ 明朝"/>
        <family val="1"/>
        <charset val="128"/>
      </rPr>
      <t>回</t>
    </r>
  </si>
  <si>
    <r>
      <t>50</t>
    </r>
    <r>
      <rPr>
        <sz val="10.5"/>
        <color theme="1"/>
        <rFont val="ＭＳ 明朝"/>
        <family val="1"/>
        <charset val="128"/>
      </rPr>
      <t>項目</t>
    </r>
  </si>
  <si>
    <r>
      <t>21</t>
    </r>
    <r>
      <rPr>
        <sz val="10.5"/>
        <color theme="1"/>
        <rFont val="ＭＳ 明朝"/>
        <family val="1"/>
        <charset val="128"/>
      </rPr>
      <t>項目</t>
    </r>
  </si>
  <si>
    <r>
      <t>11</t>
    </r>
    <r>
      <rPr>
        <sz val="10.5"/>
        <color theme="1"/>
        <rFont val="ＭＳ 明朝"/>
        <family val="1"/>
        <charset val="128"/>
      </rPr>
      <t>人以上</t>
    </r>
  </si>
  <si>
    <r>
      <t>4</t>
    </r>
    <r>
      <rPr>
        <sz val="12"/>
        <color theme="1"/>
        <rFont val="ＭＳ 明朝"/>
        <family val="1"/>
        <charset val="128"/>
      </rPr>
      <t>週以内</t>
    </r>
  </si>
  <si>
    <r>
      <t>5</t>
    </r>
    <r>
      <rPr>
        <sz val="12"/>
        <color theme="1"/>
        <rFont val="ＭＳ 明朝"/>
        <family val="1"/>
        <charset val="128"/>
      </rPr>
      <t>～</t>
    </r>
    <r>
      <rPr>
        <sz val="12"/>
        <color theme="1"/>
        <rFont val="Century"/>
        <family val="1"/>
      </rPr>
      <t>24</t>
    </r>
    <r>
      <rPr>
        <sz val="12"/>
        <color theme="1"/>
        <rFont val="ＭＳ 明朝"/>
        <family val="1"/>
        <charset val="128"/>
      </rPr>
      <t>週</t>
    </r>
  </si>
  <si>
    <r>
      <t>25</t>
    </r>
    <r>
      <rPr>
        <sz val="12"/>
        <color theme="1"/>
        <rFont val="ＭＳ 明朝"/>
        <family val="1"/>
        <charset val="128"/>
      </rPr>
      <t>～</t>
    </r>
    <r>
      <rPr>
        <sz val="12"/>
        <color theme="1"/>
        <rFont val="Century"/>
        <family val="1"/>
      </rPr>
      <t>49</t>
    </r>
    <r>
      <rPr>
        <sz val="12"/>
        <color theme="1"/>
        <rFont val="ＭＳ 明朝"/>
        <family val="1"/>
        <charset val="128"/>
      </rPr>
      <t>週</t>
    </r>
  </si>
  <si>
    <r>
      <t>3</t>
    </r>
    <r>
      <rPr>
        <sz val="12"/>
        <color theme="1"/>
        <rFont val="ＭＳ 明朝"/>
        <family val="1"/>
        <charset val="128"/>
      </rPr>
      <t>年未満</t>
    </r>
    <r>
      <rPr>
        <sz val="12"/>
        <color theme="1"/>
        <rFont val="Century"/>
        <family val="1"/>
      </rPr>
      <t/>
    </r>
    <phoneticPr fontId="5"/>
  </si>
  <si>
    <r>
      <t>3</t>
    </r>
    <r>
      <rPr>
        <sz val="12"/>
        <color theme="1"/>
        <rFont val="ＭＳ 明朝"/>
        <family val="1"/>
        <charset val="128"/>
      </rPr>
      <t>年以上</t>
    </r>
    <r>
      <rPr>
        <sz val="12"/>
        <color theme="1"/>
        <rFont val="Century"/>
        <family val="1"/>
      </rPr>
      <t/>
    </r>
    <phoneticPr fontId="5"/>
  </si>
  <si>
    <r>
      <t>4</t>
    </r>
    <r>
      <rPr>
        <sz val="12"/>
        <color theme="1"/>
        <rFont val="ＭＳ 明朝"/>
        <family val="1"/>
        <charset val="128"/>
      </rPr>
      <t>週に</t>
    </r>
    <r>
      <rPr>
        <sz val="12"/>
        <color theme="1"/>
        <rFont val="Century"/>
        <family val="1"/>
      </rPr>
      <t>1</t>
    </r>
    <r>
      <rPr>
        <sz val="12"/>
        <color theme="1"/>
        <rFont val="ＭＳ 明朝"/>
        <family val="1"/>
        <charset val="128"/>
      </rPr>
      <t>回以内</t>
    </r>
  </si>
  <si>
    <r>
      <t>4</t>
    </r>
    <r>
      <rPr>
        <sz val="12"/>
        <color theme="1"/>
        <rFont val="ＭＳ 明朝"/>
        <family val="1"/>
        <charset val="128"/>
      </rPr>
      <t>週に</t>
    </r>
    <r>
      <rPr>
        <sz val="12"/>
        <color theme="1"/>
        <rFont val="Century"/>
        <family val="1"/>
      </rPr>
      <t>2</t>
    </r>
    <r>
      <rPr>
        <sz val="12"/>
        <color theme="1"/>
        <rFont val="ＭＳ 明朝"/>
        <family val="1"/>
        <charset val="128"/>
      </rPr>
      <t>回</t>
    </r>
  </si>
  <si>
    <r>
      <t>4</t>
    </r>
    <r>
      <rPr>
        <sz val="12"/>
        <color theme="1"/>
        <rFont val="ＭＳ 明朝"/>
        <family val="1"/>
        <charset val="128"/>
      </rPr>
      <t>週に</t>
    </r>
    <r>
      <rPr>
        <sz val="12"/>
        <color theme="1"/>
        <rFont val="Century"/>
        <family val="1"/>
      </rPr>
      <t>3</t>
    </r>
    <r>
      <rPr>
        <sz val="12"/>
        <color theme="1"/>
        <rFont val="ＭＳ 明朝"/>
        <family val="1"/>
        <charset val="128"/>
      </rPr>
      <t>回以上</t>
    </r>
  </si>
  <si>
    <r>
      <t>4</t>
    </r>
    <r>
      <rPr>
        <sz val="12"/>
        <color theme="1"/>
        <rFont val="ＭＳ 明朝"/>
        <family val="1"/>
        <charset val="128"/>
      </rPr>
      <t>週に</t>
    </r>
    <r>
      <rPr>
        <sz val="12"/>
        <color theme="1"/>
        <rFont val="Century"/>
        <family val="1"/>
      </rPr>
      <t>4</t>
    </r>
    <r>
      <rPr>
        <sz val="12"/>
        <color theme="1"/>
        <rFont val="ＭＳ 明朝"/>
        <family val="1"/>
        <charset val="128"/>
      </rPr>
      <t>回以上</t>
    </r>
  </si>
  <si>
    <r>
      <t>25</t>
    </r>
    <r>
      <rPr>
        <sz val="12"/>
        <color theme="1"/>
        <rFont val="ＭＳ 明朝"/>
        <family val="1"/>
        <charset val="128"/>
      </rPr>
      <t>項目以内</t>
    </r>
  </si>
  <si>
    <r>
      <t>26</t>
    </r>
    <r>
      <rPr>
        <sz val="12"/>
        <color theme="1"/>
        <rFont val="ＭＳ 明朝"/>
        <family val="1"/>
        <charset val="128"/>
      </rPr>
      <t>～</t>
    </r>
    <r>
      <rPr>
        <sz val="12"/>
        <color theme="1"/>
        <rFont val="Century"/>
        <family val="1"/>
      </rPr>
      <t>50</t>
    </r>
    <r>
      <rPr>
        <sz val="12"/>
        <color theme="1"/>
        <rFont val="ＭＳ 明朝"/>
        <family val="1"/>
        <charset val="128"/>
      </rPr>
      <t>項目</t>
    </r>
  </si>
  <si>
    <r>
      <t>51</t>
    </r>
    <r>
      <rPr>
        <sz val="12"/>
        <color theme="1"/>
        <rFont val="ＭＳ 明朝"/>
        <family val="1"/>
        <charset val="128"/>
      </rPr>
      <t>～</t>
    </r>
    <r>
      <rPr>
        <sz val="12"/>
        <color theme="1"/>
        <rFont val="Century"/>
        <family val="1"/>
      </rPr>
      <t>100</t>
    </r>
    <r>
      <rPr>
        <sz val="12"/>
        <color theme="1"/>
        <rFont val="ＭＳ 明朝"/>
        <family val="1"/>
        <charset val="128"/>
      </rPr>
      <t>項目</t>
    </r>
  </si>
  <si>
    <r>
      <t>101</t>
    </r>
    <r>
      <rPr>
        <sz val="12"/>
        <color theme="1"/>
        <rFont val="ＭＳ 明朝"/>
        <family val="1"/>
        <charset val="128"/>
      </rPr>
      <t>項目以上</t>
    </r>
  </si>
  <si>
    <r>
      <t>1</t>
    </r>
    <r>
      <rPr>
        <sz val="12"/>
        <color theme="1"/>
        <rFont val="ＭＳ 明朝"/>
        <family val="1"/>
        <charset val="128"/>
      </rPr>
      <t>回</t>
    </r>
  </si>
  <si>
    <r>
      <t>2</t>
    </r>
    <r>
      <rPr>
        <sz val="12"/>
        <color theme="1"/>
        <rFont val="ＭＳ 明朝"/>
        <family val="1"/>
        <charset val="128"/>
      </rPr>
      <t>～</t>
    </r>
    <r>
      <rPr>
        <sz val="12"/>
        <color theme="1"/>
        <rFont val="Century"/>
        <family val="1"/>
      </rPr>
      <t>3</t>
    </r>
    <r>
      <rPr>
        <sz val="12"/>
        <color theme="1"/>
        <rFont val="ＭＳ 明朝"/>
        <family val="1"/>
        <charset val="128"/>
      </rPr>
      <t>回</t>
    </r>
  </si>
  <si>
    <r>
      <t>4</t>
    </r>
    <r>
      <rPr>
        <sz val="12"/>
        <color theme="1"/>
        <rFont val="ＭＳ 明朝"/>
        <family val="1"/>
        <charset val="128"/>
      </rPr>
      <t>回以上</t>
    </r>
  </si>
  <si>
    <r>
      <t>5</t>
    </r>
    <r>
      <rPr>
        <sz val="12"/>
        <color theme="1"/>
        <rFont val="ＭＳ 明朝"/>
        <family val="1"/>
        <charset val="128"/>
      </rPr>
      <t>項目以下</t>
    </r>
  </si>
  <si>
    <r>
      <t>6</t>
    </r>
    <r>
      <rPr>
        <sz val="12"/>
        <color theme="1"/>
        <rFont val="ＭＳ 明朝"/>
        <family val="1"/>
        <charset val="128"/>
      </rPr>
      <t>項目以上</t>
    </r>
  </si>
  <si>
    <r>
      <t>50</t>
    </r>
    <r>
      <rPr>
        <sz val="12"/>
        <color theme="1"/>
        <rFont val="ＭＳ 明朝"/>
        <family val="1"/>
        <charset val="128"/>
      </rPr>
      <t>項目以内</t>
    </r>
  </si>
  <si>
    <r>
      <t>EDC</t>
    </r>
    <r>
      <rPr>
        <sz val="12"/>
        <color theme="1"/>
        <rFont val="ＭＳ 明朝"/>
        <family val="1"/>
        <charset val="128"/>
      </rPr>
      <t>入力</t>
    </r>
  </si>
  <si>
    <r>
      <t>15</t>
    </r>
    <r>
      <rPr>
        <sz val="12"/>
        <color theme="1"/>
        <rFont val="ＭＳ 明朝"/>
        <family val="1"/>
        <charset val="128"/>
      </rPr>
      <t>ポイント加算</t>
    </r>
  </si>
  <si>
    <t>Q</t>
    <phoneticPr fontId="5"/>
  </si>
  <si>
    <r>
      <t>1</t>
    </r>
    <r>
      <rPr>
        <sz val="12"/>
        <color theme="1"/>
        <rFont val="ＭＳ 明朝"/>
        <family val="1"/>
        <charset val="128"/>
      </rPr>
      <t>症例あたりの算出額</t>
    </r>
    <phoneticPr fontId="5"/>
  </si>
  <si>
    <t>注1</t>
    <rPh sb="0" eb="1">
      <t>チュウ</t>
    </rPh>
    <phoneticPr fontId="5"/>
  </si>
  <si>
    <t>契約症例数を記入してください。</t>
    <rPh sb="0" eb="2">
      <t>ケイヤク</t>
    </rPh>
    <rPh sb="2" eb="4">
      <t>ショウレイ</t>
    </rPh>
    <rPh sb="4" eb="5">
      <t>スウ</t>
    </rPh>
    <rPh sb="6" eb="8">
      <t>キニュウ</t>
    </rPh>
    <phoneticPr fontId="5"/>
  </si>
  <si>
    <t>S</t>
    <phoneticPr fontId="5"/>
  </si>
  <si>
    <r>
      <t>CRC</t>
    </r>
    <r>
      <rPr>
        <sz val="12"/>
        <color theme="1"/>
        <rFont val="ＭＳ 明朝"/>
        <family val="1"/>
        <charset val="128"/>
      </rPr>
      <t>経費</t>
    </r>
    <phoneticPr fontId="5"/>
  </si>
  <si>
    <r>
      <rPr>
        <b/>
        <sz val="18"/>
        <color theme="1"/>
        <rFont val="ＭＳ 明朝"/>
        <family val="1"/>
        <charset val="128"/>
      </rPr>
      <t>臨床試験研究費ポイント算出表（医療機器）</t>
    </r>
  </si>
  <si>
    <r>
      <rPr>
        <sz val="10.5"/>
        <color theme="1"/>
        <rFont val="ＭＳ 明朝"/>
        <family val="1"/>
        <charset val="128"/>
      </rPr>
      <t>要素</t>
    </r>
  </si>
  <si>
    <r>
      <rPr>
        <sz val="10.5"/>
        <color theme="1"/>
        <rFont val="ＭＳ 明朝"/>
        <family val="1"/>
        <charset val="128"/>
      </rPr>
      <t>Ⅰ</t>
    </r>
  </si>
  <si>
    <r>
      <rPr>
        <sz val="10.5"/>
        <color theme="1"/>
        <rFont val="ＭＳ 明朝"/>
        <family val="1"/>
        <charset val="128"/>
      </rPr>
      <t>Ⅱ</t>
    </r>
  </si>
  <si>
    <r>
      <rPr>
        <sz val="10.5"/>
        <color theme="1"/>
        <rFont val="ＭＳ 明朝"/>
        <family val="1"/>
        <charset val="128"/>
      </rPr>
      <t>Ⅲ</t>
    </r>
  </si>
  <si>
    <r>
      <rPr>
        <sz val="10.5"/>
        <color theme="1"/>
        <rFont val="ＭＳ 明朝"/>
        <family val="1"/>
        <charset val="128"/>
      </rPr>
      <t>治験用具の使用目的</t>
    </r>
  </si>
  <si>
    <r>
      <rPr>
        <sz val="10.5"/>
        <color theme="1"/>
        <rFont val="ＭＳ 明朝"/>
        <family val="1"/>
        <charset val="128"/>
      </rPr>
      <t>ポピュレーション</t>
    </r>
  </si>
  <si>
    <r>
      <rPr>
        <sz val="10.5"/>
        <color theme="1"/>
        <rFont val="ＭＳ 明朝"/>
        <family val="1"/>
        <charset val="128"/>
      </rPr>
      <t>成人</t>
    </r>
  </si>
  <si>
    <r>
      <rPr>
        <sz val="10.5"/>
        <color theme="1"/>
        <rFont val="ＭＳ 明朝"/>
        <family val="1"/>
        <charset val="128"/>
      </rPr>
      <t>小児、成人（高齢者、意識障害者等）</t>
    </r>
  </si>
  <si>
    <r>
      <rPr>
        <sz val="10.5"/>
        <color theme="1"/>
        <rFont val="ＭＳ 明朝"/>
        <family val="1"/>
        <charset val="128"/>
      </rPr>
      <t>新生児、乳児、低体重出生児</t>
    </r>
    <phoneticPr fontId="5"/>
  </si>
  <si>
    <r>
      <rPr>
        <sz val="10.5"/>
        <color theme="1"/>
        <rFont val="ＭＳ 明朝"/>
        <family val="1"/>
        <charset val="128"/>
      </rPr>
      <t>観察回数</t>
    </r>
  </si>
  <si>
    <r>
      <rPr>
        <sz val="10.5"/>
        <color theme="1"/>
        <rFont val="ＭＳ 明朝"/>
        <family val="1"/>
        <charset val="128"/>
      </rPr>
      <t>症例発表数</t>
    </r>
  </si>
  <si>
    <r>
      <rPr>
        <sz val="10.5"/>
        <color theme="1"/>
        <rFont val="ＭＳ 明朝"/>
        <family val="1"/>
        <charset val="128"/>
      </rPr>
      <t>承認申請に使用される文書等の作成</t>
    </r>
  </si>
  <si>
    <r>
      <rPr>
        <sz val="10.5"/>
        <color theme="1"/>
        <rFont val="ＭＳ 明朝"/>
        <family val="1"/>
        <charset val="128"/>
      </rPr>
      <t>大型機械の設備管理</t>
    </r>
  </si>
  <si>
    <r>
      <rPr>
        <sz val="10.5"/>
        <color theme="1"/>
        <rFont val="ＭＳ 明朝"/>
        <family val="1"/>
        <charset val="128"/>
      </rPr>
      <t>有</t>
    </r>
  </si>
  <si>
    <r>
      <rPr>
        <sz val="10"/>
        <color theme="1"/>
        <rFont val="ＭＳ 明朝"/>
        <family val="1"/>
        <charset val="128"/>
      </rPr>
      <t>診療報酬点数のない新療法を習得する関係者</t>
    </r>
  </si>
  <si>
    <r>
      <rPr>
        <sz val="10.5"/>
        <color theme="1"/>
        <rFont val="ＭＳ 明朝"/>
        <family val="1"/>
        <charset val="128"/>
      </rPr>
      <t>治験支援費１</t>
    </r>
  </si>
  <si>
    <r>
      <rPr>
        <sz val="10.5"/>
        <color theme="1"/>
        <rFont val="ＭＳ 明朝"/>
        <family val="1"/>
        <charset val="128"/>
      </rPr>
      <t>治験支援費２</t>
    </r>
  </si>
  <si>
    <r>
      <rPr>
        <sz val="10.5"/>
        <color theme="1"/>
        <rFont val="ＭＳ 明朝"/>
        <family val="1"/>
        <charset val="128"/>
      </rPr>
      <t>合計ポイント</t>
    </r>
  </si>
  <si>
    <r>
      <rPr>
        <sz val="10.5"/>
        <color theme="1"/>
        <rFont val="ＭＳ 明朝"/>
        <family val="1"/>
        <charset val="128"/>
      </rPr>
      <t>臨床試験研究費</t>
    </r>
    <rPh sb="0" eb="2">
      <t>リンショウ</t>
    </rPh>
    <rPh sb="2" eb="4">
      <t>シケン</t>
    </rPh>
    <rPh sb="4" eb="6">
      <t>ケンキュウ</t>
    </rPh>
    <rPh sb="6" eb="7">
      <t>ヒ</t>
    </rPh>
    <phoneticPr fontId="5"/>
  </si>
  <si>
    <r>
      <t>6</t>
    </r>
    <r>
      <rPr>
        <sz val="10.5"/>
        <color theme="1"/>
        <rFont val="ＭＳ 明朝"/>
        <family val="1"/>
        <charset val="128"/>
      </rPr>
      <t>～</t>
    </r>
    <r>
      <rPr>
        <sz val="10.5"/>
        <color theme="1"/>
        <rFont val="Century"/>
        <family val="1"/>
      </rPr>
      <t>20</t>
    </r>
    <r>
      <rPr>
        <sz val="10.5"/>
        <color theme="1"/>
        <rFont val="ＭＳ 明朝"/>
        <family val="1"/>
        <charset val="128"/>
      </rPr>
      <t>回</t>
    </r>
  </si>
  <si>
    <r>
      <t>1</t>
    </r>
    <r>
      <rPr>
        <sz val="10.5"/>
        <color theme="1"/>
        <rFont val="ＭＳ 明朝"/>
        <family val="1"/>
        <charset val="128"/>
      </rPr>
      <t>～</t>
    </r>
    <r>
      <rPr>
        <sz val="10.5"/>
        <color theme="1"/>
        <rFont val="Century"/>
        <family val="1"/>
      </rPr>
      <t>5</t>
    </r>
    <r>
      <rPr>
        <sz val="10.5"/>
        <color theme="1"/>
        <rFont val="ＭＳ 明朝"/>
        <family val="1"/>
        <charset val="128"/>
      </rPr>
      <t>項目</t>
    </r>
  </si>
  <si>
    <r>
      <t>6</t>
    </r>
    <r>
      <rPr>
        <sz val="10.5"/>
        <color theme="1"/>
        <rFont val="ＭＳ 明朝"/>
        <family val="1"/>
        <charset val="128"/>
      </rPr>
      <t>～</t>
    </r>
    <r>
      <rPr>
        <sz val="10.5"/>
        <color theme="1"/>
        <rFont val="Century"/>
        <family val="1"/>
      </rPr>
      <t>20</t>
    </r>
    <r>
      <rPr>
        <sz val="10.5"/>
        <color theme="1"/>
        <rFont val="ＭＳ 明朝"/>
        <family val="1"/>
        <charset val="128"/>
      </rPr>
      <t>項目</t>
    </r>
  </si>
  <si>
    <r>
      <t>31</t>
    </r>
    <r>
      <rPr>
        <sz val="10.5"/>
        <color theme="1"/>
        <rFont val="ＭＳ 明朝"/>
        <family val="1"/>
        <charset val="128"/>
      </rPr>
      <t>～</t>
    </r>
    <r>
      <rPr>
        <sz val="10.5"/>
        <color theme="1"/>
        <rFont val="Century"/>
        <family val="1"/>
      </rPr>
      <t>50</t>
    </r>
    <r>
      <rPr>
        <sz val="10.5"/>
        <color theme="1"/>
        <rFont val="ＭＳ 明朝"/>
        <family val="1"/>
        <charset val="128"/>
      </rPr>
      <t>枚</t>
    </r>
  </si>
  <si>
    <r>
      <t>1</t>
    </r>
    <r>
      <rPr>
        <sz val="10.5"/>
        <color theme="1"/>
        <rFont val="ＭＳ 明朝"/>
        <family val="1"/>
        <charset val="128"/>
      </rPr>
      <t>～</t>
    </r>
    <r>
      <rPr>
        <sz val="10.5"/>
        <color theme="1"/>
        <rFont val="Century"/>
        <family val="1"/>
      </rPr>
      <t>10</t>
    </r>
    <r>
      <rPr>
        <sz val="10.5"/>
        <color theme="1"/>
        <rFont val="ＭＳ 明朝"/>
        <family val="1"/>
        <charset val="128"/>
      </rPr>
      <t>人</t>
    </r>
  </si>
  <si>
    <r>
      <rPr>
        <sz val="10"/>
        <color theme="1"/>
        <rFont val="ＭＳ 明朝"/>
        <family val="1"/>
        <charset val="128"/>
      </rPr>
      <t>（病院様式</t>
    </r>
    <r>
      <rPr>
        <sz val="10"/>
        <color theme="1"/>
        <rFont val="Century"/>
        <family val="1"/>
      </rPr>
      <t>6</t>
    </r>
    <r>
      <rPr>
        <sz val="10"/>
        <color theme="1"/>
        <rFont val="ＭＳ 明朝"/>
        <family val="1"/>
        <charset val="128"/>
      </rPr>
      <t>）</t>
    </r>
  </si>
  <si>
    <r>
      <rPr>
        <sz val="10.5"/>
        <color theme="1"/>
        <rFont val="ＭＳ 明朝"/>
        <family val="1"/>
        <charset val="128"/>
      </rPr>
      <t>ウエイト</t>
    </r>
    <phoneticPr fontId="5"/>
  </si>
  <si>
    <r>
      <t>(</t>
    </r>
    <r>
      <rPr>
        <sz val="10.5"/>
        <color theme="1"/>
        <rFont val="ＭＳ 明朝"/>
        <family val="1"/>
        <charset val="128"/>
      </rPr>
      <t>ウエイト</t>
    </r>
    <r>
      <rPr>
        <sz val="10.5"/>
        <color theme="1"/>
        <rFont val="Century"/>
        <family val="1"/>
      </rPr>
      <t>×1)</t>
    </r>
  </si>
  <si>
    <r>
      <t>(</t>
    </r>
    <r>
      <rPr>
        <sz val="10.5"/>
        <color theme="1"/>
        <rFont val="ＭＳ 明朝"/>
        <family val="1"/>
        <charset val="128"/>
      </rPr>
      <t>ウエイト</t>
    </r>
    <r>
      <rPr>
        <sz val="10.5"/>
        <color theme="1"/>
        <rFont val="Century"/>
        <family val="1"/>
      </rPr>
      <t>×2)</t>
    </r>
  </si>
  <si>
    <r>
      <t>(</t>
    </r>
    <r>
      <rPr>
        <sz val="10.5"/>
        <color theme="1"/>
        <rFont val="ＭＳ 明朝"/>
        <family val="1"/>
        <charset val="128"/>
      </rPr>
      <t>ウエイト</t>
    </r>
    <r>
      <rPr>
        <sz val="10.5"/>
        <color theme="1"/>
        <rFont val="Century"/>
        <family val="1"/>
      </rPr>
      <t>×3)</t>
    </r>
  </si>
  <si>
    <r>
      <rPr>
        <sz val="10"/>
        <color theme="1"/>
        <rFont val="ＭＳ 明朝"/>
        <family val="1"/>
        <charset val="128"/>
      </rPr>
      <t>診療報酬点数のある検査・自他覚症状観察項目数（受診</t>
    </r>
    <r>
      <rPr>
        <sz val="10"/>
        <color theme="1"/>
        <rFont val="Century"/>
        <family val="1"/>
      </rPr>
      <t>1</t>
    </r>
    <r>
      <rPr>
        <sz val="10"/>
        <color theme="1"/>
        <rFont val="ＭＳ 明朝"/>
        <family val="1"/>
        <charset val="128"/>
      </rPr>
      <t>回当たり）</t>
    </r>
  </si>
  <si>
    <r>
      <rPr>
        <sz val="10"/>
        <color theme="1"/>
        <rFont val="ＭＳ 明朝"/>
        <family val="1"/>
        <charset val="128"/>
      </rPr>
      <t>診療報酬点数のない検査項目数（受診</t>
    </r>
    <r>
      <rPr>
        <sz val="10"/>
        <color theme="1"/>
        <rFont val="Century"/>
        <family val="1"/>
      </rPr>
      <t>1</t>
    </r>
    <r>
      <rPr>
        <sz val="10"/>
        <color theme="1"/>
        <rFont val="ＭＳ 明朝"/>
        <family val="1"/>
        <charset val="128"/>
      </rPr>
      <t>回当たり</t>
    </r>
  </si>
  <si>
    <r>
      <rPr>
        <sz val="10.5"/>
        <color theme="1"/>
        <rFont val="ＭＳ 明朝"/>
        <family val="1"/>
        <charset val="128"/>
      </rPr>
      <t>契約症例数</t>
    </r>
    <rPh sb="0" eb="2">
      <t>ケイヤク</t>
    </rPh>
    <rPh sb="2" eb="4">
      <t>ショウレイ</t>
    </rPh>
    <rPh sb="4" eb="5">
      <t>スウ</t>
    </rPh>
    <phoneticPr fontId="5"/>
  </si>
  <si>
    <r>
      <t>1</t>
    </r>
    <r>
      <rPr>
        <sz val="10.5"/>
        <color theme="1"/>
        <rFont val="ＭＳ 明朝"/>
        <family val="1"/>
        <charset val="128"/>
      </rPr>
      <t>症例あたりの算出額</t>
    </r>
    <phoneticPr fontId="5"/>
  </si>
  <si>
    <r>
      <rPr>
        <sz val="10.5"/>
        <color theme="1"/>
        <rFont val="ＭＳ 明朝"/>
        <family val="1"/>
        <charset val="128"/>
      </rPr>
      <t>院内</t>
    </r>
    <r>
      <rPr>
        <sz val="10.5"/>
        <color theme="1"/>
        <rFont val="Century"/>
        <family val="1"/>
      </rPr>
      <t>CRC</t>
    </r>
    <r>
      <rPr>
        <sz val="10.5"/>
        <color theme="1"/>
        <rFont val="ＭＳ 明朝"/>
        <family val="1"/>
        <charset val="128"/>
      </rPr>
      <t>の場合</t>
    </r>
    <r>
      <rPr>
        <sz val="10.5"/>
        <color theme="1"/>
        <rFont val="Century"/>
        <family val="1"/>
      </rPr>
      <t>3</t>
    </r>
    <r>
      <rPr>
        <sz val="10.5"/>
        <color theme="1"/>
        <rFont val="ＭＳ 明朝"/>
        <family val="1"/>
        <charset val="128"/>
      </rPr>
      <t>ポイント加算</t>
    </r>
    <phoneticPr fontId="5"/>
  </si>
  <si>
    <r>
      <t xml:space="preserve">(1) </t>
    </r>
    <r>
      <rPr>
        <sz val="12"/>
        <color theme="1"/>
        <rFont val="ＭＳ 明朝"/>
        <family val="1"/>
        <charset val="128"/>
      </rPr>
      <t>臨床試験研究経費</t>
    </r>
  </si>
  <si>
    <r>
      <t xml:space="preserve">(2) </t>
    </r>
    <r>
      <rPr>
        <sz val="12"/>
        <color theme="1"/>
        <rFont val="ＭＳ 明朝"/>
        <family val="1"/>
        <charset val="128"/>
      </rPr>
      <t>謝金</t>
    </r>
  </si>
  <si>
    <r>
      <t>45,000</t>
    </r>
    <r>
      <rPr>
        <sz val="12"/>
        <color theme="1"/>
        <rFont val="ＭＳ 明朝"/>
        <family val="1"/>
        <charset val="128"/>
      </rPr>
      <t>円（学内基準）</t>
    </r>
  </si>
  <si>
    <r>
      <t xml:space="preserve">(3) </t>
    </r>
    <r>
      <rPr>
        <sz val="12"/>
        <color theme="1"/>
        <rFont val="ＭＳ 明朝"/>
        <family val="1"/>
        <charset val="128"/>
      </rPr>
      <t>備品</t>
    </r>
  </si>
  <si>
    <r>
      <t xml:space="preserve">(5) </t>
    </r>
    <r>
      <rPr>
        <sz val="12"/>
        <color theme="1"/>
        <rFont val="ＭＳ 明朝"/>
        <family val="1"/>
        <charset val="128"/>
      </rPr>
      <t>管理的経費</t>
    </r>
    <phoneticPr fontId="5"/>
  </si>
  <si>
    <r>
      <t xml:space="preserve">(6) </t>
    </r>
    <r>
      <rPr>
        <sz val="12"/>
        <color theme="1"/>
        <rFont val="ＭＳ 明朝"/>
        <family val="1"/>
        <charset val="128"/>
      </rPr>
      <t>小計</t>
    </r>
    <phoneticPr fontId="5"/>
  </si>
  <si>
    <r>
      <t xml:space="preserve">(7) </t>
    </r>
    <r>
      <rPr>
        <sz val="12"/>
        <color theme="1"/>
        <rFont val="ＭＳ 明朝"/>
        <family val="1"/>
        <charset val="128"/>
      </rPr>
      <t>間接経費</t>
    </r>
    <phoneticPr fontId="5"/>
  </si>
  <si>
    <r>
      <t xml:space="preserve">(8) </t>
    </r>
    <r>
      <rPr>
        <sz val="12"/>
        <color theme="1"/>
        <rFont val="ＭＳ 明朝"/>
        <family val="1"/>
        <charset val="128"/>
      </rPr>
      <t>合計</t>
    </r>
    <phoneticPr fontId="5"/>
  </si>
  <si>
    <r>
      <t xml:space="preserve">(9) </t>
    </r>
    <r>
      <rPr>
        <sz val="12"/>
        <color theme="1"/>
        <rFont val="ＭＳ 明朝"/>
        <family val="1"/>
        <charset val="128"/>
      </rPr>
      <t>消費税</t>
    </r>
    <phoneticPr fontId="5"/>
  </si>
  <si>
    <r>
      <t xml:space="preserve">(10) </t>
    </r>
    <r>
      <rPr>
        <sz val="12"/>
        <color theme="1"/>
        <rFont val="ＭＳ 明朝"/>
        <family val="1"/>
        <charset val="128"/>
      </rPr>
      <t>契約金額</t>
    </r>
    <phoneticPr fontId="5"/>
  </si>
  <si>
    <r>
      <t>(8)×</t>
    </r>
    <r>
      <rPr>
        <sz val="12"/>
        <color theme="1"/>
        <rFont val="ＭＳ 明朝"/>
        <family val="1"/>
        <charset val="128"/>
      </rPr>
      <t>消費税率</t>
    </r>
    <phoneticPr fontId="5"/>
  </si>
  <si>
    <t>○を1か所に記入していただくと、自動計算されます。</t>
    <rPh sb="6" eb="8">
      <t>キニュウ</t>
    </rPh>
    <rPh sb="16" eb="18">
      <t>ジドウ</t>
    </rPh>
    <rPh sb="18" eb="20">
      <t>ケイサン</t>
    </rPh>
    <phoneticPr fontId="18"/>
  </si>
  <si>
    <r>
      <rPr>
        <sz val="12"/>
        <color theme="1"/>
        <rFont val="ＭＳ 明朝"/>
        <family val="1"/>
        <charset val="128"/>
      </rPr>
      <t>　　　　　　　　　　　　　　　　　　　　　　　　　　　　　　　　　　単位（円）</t>
    </r>
  </si>
  <si>
    <r>
      <rPr>
        <sz val="12"/>
        <color theme="1"/>
        <rFont val="ＭＳ 明朝"/>
        <family val="1"/>
        <charset val="128"/>
      </rPr>
      <t>企業名</t>
    </r>
  </si>
  <si>
    <r>
      <rPr>
        <sz val="12"/>
        <color theme="1"/>
        <rFont val="ＭＳ 明朝"/>
        <family val="1"/>
        <charset val="128"/>
      </rPr>
      <t>診療科名</t>
    </r>
    <phoneticPr fontId="5"/>
  </si>
  <si>
    <r>
      <rPr>
        <sz val="12"/>
        <color theme="1"/>
        <rFont val="ＭＳ 明朝"/>
        <family val="1"/>
        <charset val="128"/>
      </rPr>
      <t>項目</t>
    </r>
  </si>
  <si>
    <r>
      <rPr>
        <sz val="12"/>
        <color theme="1"/>
        <rFont val="ＭＳ 明朝"/>
        <family val="1"/>
        <charset val="128"/>
      </rPr>
      <t>摘要</t>
    </r>
  </si>
  <si>
    <r>
      <rPr>
        <sz val="12"/>
        <color theme="1"/>
        <rFont val="ＭＳ 明朝"/>
        <family val="1"/>
        <charset val="128"/>
      </rPr>
      <t>金額</t>
    </r>
  </si>
  <si>
    <r>
      <rPr>
        <sz val="12"/>
        <color theme="1"/>
        <rFont val="ＭＳ 明朝"/>
        <family val="1"/>
        <charset val="128"/>
      </rPr>
      <t>契約締結時納入金額</t>
    </r>
  </si>
  <si>
    <r>
      <rPr>
        <sz val="10"/>
        <color theme="1"/>
        <rFont val="ＭＳ 明朝"/>
        <family val="1"/>
        <charset val="128"/>
      </rPr>
      <t>（病院様式</t>
    </r>
    <r>
      <rPr>
        <sz val="10"/>
        <color theme="1"/>
        <rFont val="Century"/>
        <family val="1"/>
      </rPr>
      <t>5-1</t>
    </r>
    <r>
      <rPr>
        <sz val="10"/>
        <color theme="1"/>
        <rFont val="ＭＳ 明朝"/>
        <family val="1"/>
        <charset val="128"/>
      </rPr>
      <t>）</t>
    </r>
    <phoneticPr fontId="5"/>
  </si>
  <si>
    <r>
      <rPr>
        <sz val="12"/>
        <color theme="1"/>
        <rFont val="ＭＳ 明朝"/>
        <family val="1"/>
        <charset val="128"/>
      </rPr>
      <t>別紙ポイント算出表</t>
    </r>
    <r>
      <rPr>
        <sz val="12"/>
        <color theme="1"/>
        <rFont val="Century"/>
        <family val="1"/>
      </rPr>
      <t xml:space="preserve"> </t>
    </r>
  </si>
  <si>
    <r>
      <rPr>
        <sz val="12"/>
        <color theme="1"/>
        <rFont val="ＭＳ 明朝"/>
        <family val="1"/>
        <charset val="128"/>
      </rPr>
      <t>症例数</t>
    </r>
    <r>
      <rPr>
        <sz val="12"/>
        <color theme="1"/>
        <rFont val="Century"/>
        <family val="1"/>
      </rPr>
      <t>×1,500</t>
    </r>
    <r>
      <rPr>
        <sz val="12"/>
        <color theme="1"/>
        <rFont val="ＭＳ 明朝"/>
        <family val="1"/>
        <charset val="128"/>
      </rPr>
      <t>円</t>
    </r>
    <phoneticPr fontId="5"/>
  </si>
  <si>
    <r>
      <rPr>
        <sz val="12"/>
        <color theme="1"/>
        <rFont val="ＭＳ 明朝"/>
        <family val="1"/>
        <charset val="128"/>
      </rPr>
      <t>院内：別紙ﾎﾟｲﾝﾄ算出表</t>
    </r>
    <r>
      <rPr>
        <sz val="12"/>
        <color theme="1"/>
        <rFont val="Century"/>
        <family val="1"/>
      </rPr>
      <t xml:space="preserve"> </t>
    </r>
  </si>
  <si>
    <r>
      <rPr>
        <sz val="12"/>
        <color theme="1"/>
        <rFont val="ＭＳ 明朝"/>
        <family val="1"/>
        <charset val="128"/>
      </rPr>
      <t>｛</t>
    </r>
    <r>
      <rPr>
        <sz val="12"/>
        <color theme="1"/>
        <rFont val="Century"/>
        <family val="1"/>
      </rPr>
      <t xml:space="preserve">(1)+ (2)+ (3)+ (4) </t>
    </r>
    <r>
      <rPr>
        <sz val="12"/>
        <color theme="1"/>
        <rFont val="ＭＳ 明朝"/>
        <family val="1"/>
        <charset val="128"/>
      </rPr>
      <t>｝</t>
    </r>
    <r>
      <rPr>
        <sz val="12"/>
        <color theme="1"/>
        <rFont val="Century"/>
        <family val="1"/>
      </rPr>
      <t>×0.17</t>
    </r>
    <phoneticPr fontId="5"/>
  </si>
  <si>
    <r>
      <rPr>
        <sz val="10.5"/>
        <color theme="1"/>
        <rFont val="ＭＳ 明朝"/>
        <family val="1"/>
        <charset val="128"/>
      </rPr>
      <t>計</t>
    </r>
    <phoneticPr fontId="5"/>
  </si>
  <si>
    <r>
      <rPr>
        <sz val="10.5"/>
        <color theme="1"/>
        <rFont val="ＭＳ Ｐ明朝"/>
        <family val="1"/>
        <charset val="128"/>
      </rPr>
      <t>）例</t>
    </r>
    <rPh sb="1" eb="2">
      <t>レイ</t>
    </rPh>
    <phoneticPr fontId="5"/>
  </si>
  <si>
    <t>注1)：要素AのポイントⅠ欄の歯科材料（インプラント除く）及び家庭医療用具にあっては、ウエイトをⅠとする。</t>
  </si>
  <si>
    <t>注2)：要素AのポイントⅡ欄の大型機械は、医事法により設置管理の求められる医療用具とする。（平成7年6月厚生省告示第129号で指定された医療用具）</t>
  </si>
  <si>
    <t>注3)：同欄の体内据込み医療用具は、患者の体内に手術して植え込む医療用具とする。</t>
  </si>
  <si>
    <t>注4)：同欄の体内と体外を連結する医療用具は、①組織・骨・歯と体外を連結して処置や手術に用いる医療用具で、接触時間が24時間以上とする、②循環血液と接触する医療用具とする。</t>
  </si>
  <si>
    <t>注5)：要素AのポイントⅢ欄の新構造医療用具とは、既承認医療用具と基本的な構造・原理が異なり全くの新規性を有するものとする。</t>
  </si>
  <si>
    <t>注6)：契約症例数を記入してください。</t>
    <rPh sb="4" eb="6">
      <t>ケイヤク</t>
    </rPh>
    <rPh sb="6" eb="8">
      <t>ショウレイ</t>
    </rPh>
    <rPh sb="8" eb="9">
      <t>スウ</t>
    </rPh>
    <rPh sb="10" eb="12">
      <t>キニュウ</t>
    </rPh>
    <phoneticPr fontId="5"/>
  </si>
  <si>
    <r>
      <rPr>
        <sz val="10.5"/>
        <color rgb="FFFF0000"/>
        <rFont val="ＭＳ Ｐゴシック"/>
        <family val="3"/>
        <charset val="128"/>
        <scheme val="major"/>
      </rPr>
      <t>（注6）</t>
    </r>
    <r>
      <rPr>
        <sz val="10.5"/>
        <color theme="1"/>
        <rFont val="ＭＳ Ｐ明朝"/>
        <family val="1"/>
        <charset val="128"/>
      </rPr>
      <t>（</t>
    </r>
    <rPh sb="1" eb="2">
      <t>チュウ</t>
    </rPh>
    <phoneticPr fontId="5"/>
  </si>
  <si>
    <r>
      <rPr>
        <sz val="10.5"/>
        <color theme="1"/>
        <rFont val="ＭＳ 明朝"/>
        <family val="1"/>
        <charset val="128"/>
      </rPr>
      <t>・歯科材料（インプラント除く）　　　　　　　　　　　・家庭用医療機器</t>
    </r>
    <r>
      <rPr>
        <sz val="10.5"/>
        <color rgb="FFFF0000"/>
        <rFont val="ＭＳ Ｐゴシック"/>
        <family val="3"/>
        <charset val="128"/>
        <scheme val="major"/>
      </rPr>
      <t>（注1）　</t>
    </r>
    <r>
      <rPr>
        <sz val="10.5"/>
        <color theme="1"/>
        <rFont val="ＭＳ 明朝"/>
        <family val="1"/>
        <charset val="128"/>
      </rPr>
      <t>　　　　　　　　・Ⅱ及びⅢを除くその他医療機器</t>
    </r>
    <rPh sb="27" eb="30">
      <t>カテイヨウ</t>
    </rPh>
    <rPh sb="30" eb="32">
      <t>イリョウ</t>
    </rPh>
    <rPh sb="32" eb="34">
      <t>キキ</t>
    </rPh>
    <rPh sb="35" eb="36">
      <t>チュウ</t>
    </rPh>
    <rPh sb="49" eb="50">
      <t>オヨ</t>
    </rPh>
    <rPh sb="53" eb="54">
      <t>ノゾ</t>
    </rPh>
    <rPh sb="57" eb="58">
      <t>タ</t>
    </rPh>
    <rPh sb="58" eb="60">
      <t>イリョウ</t>
    </rPh>
    <rPh sb="60" eb="62">
      <t>キキ</t>
    </rPh>
    <phoneticPr fontId="5"/>
  </si>
  <si>
    <r>
      <rPr>
        <sz val="10.5"/>
        <color theme="1"/>
        <rFont val="ＭＳ 明朝"/>
        <family val="1"/>
        <charset val="128"/>
      </rPr>
      <t>・医事法により設置管理が求められる大型機械</t>
    </r>
    <r>
      <rPr>
        <sz val="10.5"/>
        <color rgb="FFFF0000"/>
        <rFont val="ＭＳ Ｐゴシック"/>
        <family val="3"/>
        <charset val="128"/>
        <scheme val="major"/>
      </rPr>
      <t>（注2）　</t>
    </r>
    <r>
      <rPr>
        <sz val="10.5"/>
        <color theme="1"/>
        <rFont val="ＭＳ 明朝"/>
        <family val="1"/>
        <charset val="128"/>
      </rPr>
      <t>　　　　　　　　　　　　　　　　　・体内吸据込み医療機器</t>
    </r>
    <r>
      <rPr>
        <sz val="10.5"/>
        <color rgb="FFFF0000"/>
        <rFont val="ＭＳ Ｐゴシック"/>
        <family val="3"/>
        <charset val="128"/>
        <scheme val="major"/>
      </rPr>
      <t>（注3）</t>
    </r>
    <r>
      <rPr>
        <sz val="10.5"/>
        <color theme="1"/>
        <rFont val="ＭＳ 明朝"/>
        <family val="1"/>
        <charset val="128"/>
      </rPr>
      <t>　　　　　　　　　・体内と体外を連結する医療機器</t>
    </r>
    <r>
      <rPr>
        <sz val="10.5"/>
        <color rgb="FFFF0000"/>
        <rFont val="ＭＳ Ｐゴシック"/>
        <family val="3"/>
        <charset val="128"/>
        <scheme val="major"/>
      </rPr>
      <t>（注4）</t>
    </r>
    <rPh sb="44" eb="46">
      <t>タイナイ</t>
    </rPh>
    <rPh sb="46" eb="47">
      <t>ス</t>
    </rPh>
    <rPh sb="47" eb="48">
      <t>ス</t>
    </rPh>
    <rPh sb="48" eb="49">
      <t>コ</t>
    </rPh>
    <rPh sb="50" eb="52">
      <t>イリョウ</t>
    </rPh>
    <rPh sb="52" eb="54">
      <t>キキ</t>
    </rPh>
    <rPh sb="55" eb="56">
      <t>チュウ</t>
    </rPh>
    <rPh sb="68" eb="70">
      <t>タイナイ</t>
    </rPh>
    <rPh sb="71" eb="73">
      <t>タイガイ</t>
    </rPh>
    <rPh sb="74" eb="76">
      <t>レンケツ</t>
    </rPh>
    <rPh sb="78" eb="80">
      <t>イリョウ</t>
    </rPh>
    <rPh sb="80" eb="82">
      <t>キキ</t>
    </rPh>
    <rPh sb="83" eb="84">
      <t>チュウ</t>
    </rPh>
    <phoneticPr fontId="5"/>
  </si>
  <si>
    <r>
      <rPr>
        <sz val="10.5"/>
        <color theme="1"/>
        <rFont val="ＭＳ 明朝"/>
        <family val="1"/>
        <charset val="128"/>
      </rPr>
      <t>・新構造医療機器</t>
    </r>
    <r>
      <rPr>
        <sz val="10.5"/>
        <color rgb="FFFF0000"/>
        <rFont val="ＭＳ Ｐゴシック"/>
        <family val="3"/>
        <charset val="128"/>
        <scheme val="major"/>
      </rPr>
      <t>（注5）</t>
    </r>
    <phoneticPr fontId="5"/>
  </si>
  <si>
    <r>
      <rPr>
        <sz val="10.5"/>
        <color theme="1"/>
        <rFont val="ＭＳ 明朝"/>
        <family val="1"/>
        <charset val="128"/>
      </rPr>
      <t>合計ポイント</t>
    </r>
    <r>
      <rPr>
        <sz val="10.5"/>
        <color theme="1"/>
        <rFont val="Century"/>
        <family val="1"/>
      </rPr>
      <t>×6,400</t>
    </r>
    <r>
      <rPr>
        <sz val="10.5"/>
        <color theme="1"/>
        <rFont val="ＭＳ 明朝"/>
        <family val="1"/>
        <charset val="128"/>
      </rPr>
      <t>（円）</t>
    </r>
    <rPh sb="0" eb="2">
      <t>ゴウケイ</t>
    </rPh>
    <phoneticPr fontId="5"/>
  </si>
  <si>
    <t>L</t>
    <phoneticPr fontId="5"/>
  </si>
  <si>
    <r>
      <t>1</t>
    </r>
    <r>
      <rPr>
        <sz val="10.5"/>
        <color theme="1"/>
        <rFont val="ＭＳ Ｐ明朝"/>
        <family val="1"/>
        <charset val="128"/>
      </rPr>
      <t>症例あたりの算出額（</t>
    </r>
    <r>
      <rPr>
        <sz val="10.5"/>
        <color theme="1"/>
        <rFont val="Century"/>
        <family val="1"/>
      </rPr>
      <t>L)×</t>
    </r>
    <r>
      <rPr>
        <sz val="10.5"/>
        <color theme="1"/>
        <rFont val="ＭＳ Ｐ明朝"/>
        <family val="1"/>
        <charset val="128"/>
      </rPr>
      <t>契約症例数（</t>
    </r>
    <r>
      <rPr>
        <sz val="10.5"/>
        <color theme="1"/>
        <rFont val="Century"/>
        <family val="1"/>
      </rPr>
      <t>M)</t>
    </r>
    <rPh sb="1" eb="3">
      <t>ショウレイ</t>
    </rPh>
    <rPh sb="7" eb="8">
      <t>サン</t>
    </rPh>
    <rPh sb="8" eb="9">
      <t>シュツ</t>
    </rPh>
    <rPh sb="9" eb="10">
      <t>ガク</t>
    </rPh>
    <rPh sb="14" eb="16">
      <t>ケイヤク</t>
    </rPh>
    <rPh sb="16" eb="18">
      <t>ショウレイ</t>
    </rPh>
    <rPh sb="18" eb="19">
      <t>スウ</t>
    </rPh>
    <phoneticPr fontId="5"/>
  </si>
  <si>
    <r>
      <rPr>
        <sz val="12"/>
        <color theme="1"/>
        <rFont val="ＭＳ 明朝"/>
        <family val="1"/>
        <charset val="128"/>
      </rPr>
      <t>要素</t>
    </r>
  </si>
  <si>
    <r>
      <rPr>
        <sz val="12"/>
        <color theme="1"/>
        <rFont val="ＭＳ Ｐ明朝"/>
        <family val="1"/>
        <charset val="128"/>
      </rPr>
      <t>ウエイト</t>
    </r>
    <phoneticPr fontId="5"/>
  </si>
  <si>
    <r>
      <rPr>
        <sz val="12"/>
        <color theme="1"/>
        <rFont val="ＭＳ 明朝"/>
        <family val="1"/>
        <charset val="128"/>
      </rPr>
      <t>Ⅰ</t>
    </r>
  </si>
  <si>
    <r>
      <rPr>
        <sz val="12"/>
        <color theme="1"/>
        <rFont val="ＭＳ 明朝"/>
        <family val="1"/>
        <charset val="128"/>
      </rPr>
      <t>Ⅱ</t>
    </r>
  </si>
  <si>
    <r>
      <rPr>
        <sz val="12"/>
        <color theme="1"/>
        <rFont val="ＭＳ 明朝"/>
        <family val="1"/>
        <charset val="128"/>
      </rPr>
      <t>Ⅲ</t>
    </r>
  </si>
  <si>
    <r>
      <rPr>
        <sz val="12"/>
        <color theme="1"/>
        <rFont val="ＭＳ 明朝"/>
        <family val="1"/>
        <charset val="128"/>
      </rPr>
      <t>Ⅳ</t>
    </r>
  </si>
  <si>
    <r>
      <rPr>
        <sz val="12"/>
        <color theme="1"/>
        <rFont val="ＭＳ 明朝"/>
        <family val="1"/>
        <charset val="128"/>
      </rPr>
      <t>計</t>
    </r>
  </si>
  <si>
    <r>
      <rPr>
        <sz val="12"/>
        <color theme="1"/>
        <rFont val="ＭＳ 明朝"/>
        <family val="1"/>
        <charset val="128"/>
      </rPr>
      <t>症例の重篤度</t>
    </r>
  </si>
  <si>
    <r>
      <rPr>
        <sz val="12"/>
        <color theme="1"/>
        <rFont val="ＭＳ 明朝"/>
        <family val="1"/>
        <charset val="128"/>
      </rPr>
      <t>軽度</t>
    </r>
  </si>
  <si>
    <r>
      <rPr>
        <sz val="12"/>
        <color theme="1"/>
        <rFont val="ＭＳ 明朝"/>
        <family val="1"/>
        <charset val="128"/>
      </rPr>
      <t>中等度</t>
    </r>
  </si>
  <si>
    <r>
      <rPr>
        <sz val="12"/>
        <color theme="1"/>
        <rFont val="ＭＳ 明朝"/>
        <family val="1"/>
        <charset val="128"/>
      </rPr>
      <t>重症又は重篤</t>
    </r>
  </si>
  <si>
    <r>
      <rPr>
        <sz val="12"/>
        <color theme="1"/>
        <rFont val="ＭＳ 明朝"/>
        <family val="1"/>
        <charset val="128"/>
      </rPr>
      <t>入院・外来の別</t>
    </r>
  </si>
  <si>
    <r>
      <rPr>
        <sz val="12"/>
        <color theme="1"/>
        <rFont val="ＭＳ 明朝"/>
        <family val="1"/>
        <charset val="128"/>
      </rPr>
      <t>外来</t>
    </r>
  </si>
  <si>
    <r>
      <rPr>
        <sz val="12"/>
        <color theme="1"/>
        <rFont val="ＭＳ 明朝"/>
        <family val="1"/>
        <charset val="128"/>
      </rPr>
      <t>入院</t>
    </r>
  </si>
  <si>
    <r>
      <rPr>
        <sz val="12"/>
        <color theme="1"/>
        <rFont val="ＭＳ 明朝"/>
        <family val="1"/>
        <charset val="128"/>
      </rPr>
      <t>治験薬の投与の経路</t>
    </r>
  </si>
  <si>
    <r>
      <rPr>
        <sz val="12"/>
        <color theme="1"/>
        <rFont val="ＭＳ 明朝"/>
        <family val="1"/>
        <charset val="128"/>
      </rPr>
      <t>外用・経口</t>
    </r>
  </si>
  <si>
    <r>
      <rPr>
        <sz val="12"/>
        <color theme="1"/>
        <rFont val="ＭＳ 明朝"/>
        <family val="1"/>
        <charset val="128"/>
      </rPr>
      <t>皮下・筋注</t>
    </r>
  </si>
  <si>
    <r>
      <rPr>
        <sz val="12"/>
        <color theme="1"/>
        <rFont val="ＭＳ 明朝"/>
        <family val="1"/>
        <charset val="128"/>
      </rPr>
      <t>静注</t>
    </r>
  </si>
  <si>
    <r>
      <rPr>
        <sz val="12"/>
        <color theme="1"/>
        <rFont val="ＭＳ 明朝"/>
        <family val="1"/>
        <charset val="128"/>
      </rPr>
      <t>点滴静注・その他</t>
    </r>
    <phoneticPr fontId="5"/>
  </si>
  <si>
    <r>
      <rPr>
        <sz val="12"/>
        <color theme="1"/>
        <rFont val="ＭＳ 明朝"/>
        <family val="1"/>
        <charset val="128"/>
      </rPr>
      <t>オープン</t>
    </r>
  </si>
  <si>
    <r>
      <rPr>
        <sz val="12"/>
        <color theme="1"/>
        <rFont val="ＭＳ 明朝"/>
        <family val="1"/>
        <charset val="128"/>
      </rPr>
      <t>単盲検</t>
    </r>
  </si>
  <si>
    <r>
      <rPr>
        <sz val="12"/>
        <color theme="1"/>
        <rFont val="ＭＳ 明朝"/>
        <family val="1"/>
        <charset val="128"/>
      </rPr>
      <t>二重盲検</t>
    </r>
  </si>
  <si>
    <r>
      <rPr>
        <sz val="12"/>
        <color theme="1"/>
        <rFont val="ＭＳ 明朝"/>
        <family val="1"/>
        <charset val="128"/>
      </rPr>
      <t>国際共同治験</t>
    </r>
  </si>
  <si>
    <r>
      <rPr>
        <sz val="12"/>
        <color theme="1"/>
        <rFont val="ＭＳ 明朝"/>
        <family val="1"/>
        <charset val="128"/>
      </rPr>
      <t>ポピュレーション</t>
    </r>
  </si>
  <si>
    <r>
      <rPr>
        <sz val="12"/>
        <color theme="1"/>
        <rFont val="ＭＳ 明朝"/>
        <family val="1"/>
        <charset val="128"/>
      </rPr>
      <t>成人</t>
    </r>
  </si>
  <si>
    <r>
      <rPr>
        <sz val="12"/>
        <color theme="1"/>
        <rFont val="ＭＳ 明朝"/>
        <family val="1"/>
        <charset val="128"/>
      </rPr>
      <t>新生児、低体重出生児</t>
    </r>
    <phoneticPr fontId="5"/>
  </si>
  <si>
    <r>
      <rPr>
        <sz val="12"/>
        <color theme="1"/>
        <rFont val="ＭＳ 明朝"/>
        <family val="1"/>
        <charset val="128"/>
      </rPr>
      <t>投与期間</t>
    </r>
  </si>
  <si>
    <r>
      <rPr>
        <sz val="12"/>
        <color theme="1"/>
        <rFont val="ＭＳ 明朝"/>
        <family val="1"/>
        <charset val="128"/>
      </rPr>
      <t>実施期間（契約期間）</t>
    </r>
  </si>
  <si>
    <r>
      <t>1</t>
    </r>
    <r>
      <rPr>
        <sz val="12"/>
        <color theme="1"/>
        <rFont val="ＭＳ 明朝"/>
        <family val="1"/>
        <charset val="128"/>
      </rPr>
      <t>年以内</t>
    </r>
    <r>
      <rPr>
        <sz val="12"/>
        <color theme="1"/>
        <rFont val="Century"/>
        <family val="1"/>
      </rPr>
      <t/>
    </r>
    <phoneticPr fontId="5"/>
  </si>
  <si>
    <r>
      <rPr>
        <sz val="12"/>
        <color theme="1"/>
        <rFont val="ＭＳ 明朝"/>
        <family val="1"/>
        <charset val="128"/>
      </rPr>
      <t>観察頻度（受診回数）</t>
    </r>
  </si>
  <si>
    <r>
      <rPr>
        <sz val="12"/>
        <color theme="1"/>
        <rFont val="ＭＳ 明朝"/>
        <family val="1"/>
        <charset val="128"/>
      </rPr>
      <t>薬物動態測定回数（採血・採尿）</t>
    </r>
    <phoneticPr fontId="5"/>
  </si>
  <si>
    <r>
      <rPr>
        <sz val="12"/>
        <color theme="1"/>
        <rFont val="ＭＳ 明朝"/>
        <family val="1"/>
        <charset val="128"/>
      </rPr>
      <t>非侵襲的な機能検査、画像診断等</t>
    </r>
  </si>
  <si>
    <r>
      <rPr>
        <sz val="12"/>
        <color theme="1"/>
        <rFont val="ＭＳ 明朝"/>
        <family val="1"/>
        <charset val="128"/>
      </rPr>
      <t>侵襲を伴う臨床薬理的な検査・測定</t>
    </r>
  </si>
  <si>
    <r>
      <rPr>
        <sz val="12"/>
        <color theme="1"/>
        <rFont val="ＭＳ 明朝"/>
        <family val="1"/>
        <charset val="128"/>
      </rPr>
      <t>症例報告書形態</t>
    </r>
  </si>
  <si>
    <r>
      <rPr>
        <sz val="12"/>
        <color theme="1"/>
        <rFont val="ＭＳ 明朝"/>
        <family val="1"/>
        <charset val="128"/>
      </rPr>
      <t>記載型</t>
    </r>
  </si>
  <si>
    <r>
      <rPr>
        <sz val="12"/>
        <color theme="1"/>
        <rFont val="ＭＳ 明朝"/>
        <family val="1"/>
        <charset val="128"/>
      </rPr>
      <t>治験支援費</t>
    </r>
    <phoneticPr fontId="5"/>
  </si>
  <si>
    <r>
      <rPr>
        <sz val="12"/>
        <color theme="1"/>
        <rFont val="ＭＳ 明朝"/>
        <family val="1"/>
        <charset val="128"/>
      </rPr>
      <t>合計ポイント</t>
    </r>
  </si>
  <si>
    <r>
      <rPr>
        <sz val="12"/>
        <color theme="1"/>
        <rFont val="ＭＳ Ｐ明朝"/>
        <family val="1"/>
        <charset val="128"/>
      </rPr>
      <t>契約症例数</t>
    </r>
    <rPh sb="0" eb="2">
      <t>ケイヤク</t>
    </rPh>
    <rPh sb="2" eb="4">
      <t>ショウレイ</t>
    </rPh>
    <rPh sb="4" eb="5">
      <t>スウ</t>
    </rPh>
    <phoneticPr fontId="5"/>
  </si>
  <si>
    <r>
      <rPr>
        <sz val="12"/>
        <color theme="1"/>
        <rFont val="ＭＳ Ｐ明朝"/>
        <family val="1"/>
        <charset val="128"/>
      </rPr>
      <t>）例</t>
    </r>
    <rPh sb="1" eb="2">
      <t>レイ</t>
    </rPh>
    <phoneticPr fontId="5"/>
  </si>
  <si>
    <r>
      <rPr>
        <sz val="10"/>
        <color theme="1"/>
        <rFont val="ＭＳ 明朝"/>
        <family val="1"/>
        <charset val="128"/>
      </rPr>
      <t>（病院様式</t>
    </r>
    <r>
      <rPr>
        <sz val="10"/>
        <color theme="1"/>
        <rFont val="Century"/>
        <family val="1"/>
      </rPr>
      <t>10</t>
    </r>
    <r>
      <rPr>
        <sz val="10"/>
        <color theme="1"/>
        <rFont val="ＭＳ 明朝"/>
        <family val="1"/>
        <charset val="128"/>
      </rPr>
      <t>）</t>
    </r>
  </si>
  <si>
    <r>
      <t>(</t>
    </r>
    <r>
      <rPr>
        <sz val="12"/>
        <color theme="1"/>
        <rFont val="ＭＳ 明朝"/>
        <family val="1"/>
        <charset val="128"/>
      </rPr>
      <t>ｳｴｲﾄ</t>
    </r>
    <r>
      <rPr>
        <sz val="12"/>
        <color theme="1"/>
        <rFont val="Century"/>
        <family val="1"/>
      </rPr>
      <t>×1)</t>
    </r>
  </si>
  <si>
    <r>
      <t>(</t>
    </r>
    <r>
      <rPr>
        <sz val="12"/>
        <color theme="1"/>
        <rFont val="ＭＳ 明朝"/>
        <family val="1"/>
        <charset val="128"/>
      </rPr>
      <t>ｳｴｲﾄ</t>
    </r>
    <r>
      <rPr>
        <sz val="12"/>
        <color theme="1"/>
        <rFont val="Century"/>
        <family val="1"/>
      </rPr>
      <t>×3)</t>
    </r>
  </si>
  <si>
    <r>
      <t>(</t>
    </r>
    <r>
      <rPr>
        <sz val="12"/>
        <color theme="1"/>
        <rFont val="ＭＳ 明朝"/>
        <family val="1"/>
        <charset val="128"/>
      </rPr>
      <t>ｳｴｲﾄ</t>
    </r>
    <r>
      <rPr>
        <sz val="12"/>
        <color theme="1"/>
        <rFont val="Century"/>
        <family val="1"/>
      </rPr>
      <t>×5)</t>
    </r>
  </si>
  <si>
    <r>
      <t>(</t>
    </r>
    <r>
      <rPr>
        <sz val="12"/>
        <color theme="1"/>
        <rFont val="ＭＳ 明朝"/>
        <family val="1"/>
        <charset val="128"/>
      </rPr>
      <t>ｳｴｲﾄ</t>
    </r>
    <r>
      <rPr>
        <sz val="12"/>
        <color theme="1"/>
        <rFont val="Century"/>
        <family val="1"/>
      </rPr>
      <t>×8)</t>
    </r>
  </si>
  <si>
    <r>
      <rPr>
        <sz val="12"/>
        <color theme="1"/>
        <rFont val="ＭＳ 明朝"/>
        <family val="1"/>
        <charset val="128"/>
      </rPr>
      <t>デザイン</t>
    </r>
    <r>
      <rPr>
        <sz val="12"/>
        <color theme="1"/>
        <rFont val="Century"/>
        <family val="1"/>
      </rPr>
      <t>1</t>
    </r>
  </si>
  <si>
    <r>
      <rPr>
        <sz val="12"/>
        <color theme="1"/>
        <rFont val="ＭＳ 明朝"/>
        <family val="1"/>
        <charset val="128"/>
      </rPr>
      <t>デザイン</t>
    </r>
    <r>
      <rPr>
        <sz val="12"/>
        <color theme="1"/>
        <rFont val="Century"/>
        <family val="1"/>
      </rPr>
      <t>2</t>
    </r>
  </si>
  <si>
    <r>
      <rPr>
        <sz val="12"/>
        <color theme="1"/>
        <rFont val="ＭＳ 明朝"/>
        <family val="1"/>
        <charset val="128"/>
      </rPr>
      <t>小児、成人</t>
    </r>
    <r>
      <rPr>
        <sz val="12"/>
        <color theme="1"/>
        <rFont val="Century"/>
        <family val="1"/>
      </rPr>
      <t>(</t>
    </r>
    <r>
      <rPr>
        <sz val="12"/>
        <color theme="1"/>
        <rFont val="ＭＳ 明朝"/>
        <family val="1"/>
        <charset val="128"/>
      </rPr>
      <t>高齢者・肝臓障害等合併有</t>
    </r>
    <r>
      <rPr>
        <sz val="12"/>
        <color theme="1"/>
        <rFont val="Century"/>
        <family val="1"/>
      </rPr>
      <t>)</t>
    </r>
    <phoneticPr fontId="5"/>
  </si>
  <si>
    <r>
      <t>(</t>
    </r>
    <r>
      <rPr>
        <sz val="12"/>
        <color theme="1"/>
        <rFont val="ＭＳ Ｐ明朝"/>
        <family val="1"/>
        <charset val="128"/>
      </rPr>
      <t>生存調査がある場合は</t>
    </r>
    <r>
      <rPr>
        <sz val="12"/>
        <color theme="1"/>
        <rFont val="Century"/>
        <family val="1"/>
      </rPr>
      <t>3</t>
    </r>
    <r>
      <rPr>
        <sz val="12"/>
        <color theme="1"/>
        <rFont val="ＭＳ Ｐ明朝"/>
        <family val="1"/>
        <charset val="128"/>
      </rPr>
      <t>ﾎﾟｲﾝﾄ加算</t>
    </r>
    <r>
      <rPr>
        <sz val="12"/>
        <color theme="1"/>
        <rFont val="Century"/>
        <family val="1"/>
      </rPr>
      <t>)</t>
    </r>
    <phoneticPr fontId="5"/>
  </si>
  <si>
    <r>
      <rPr>
        <sz val="12"/>
        <color theme="1"/>
        <rFont val="ＭＳ 明朝"/>
        <family val="1"/>
        <charset val="128"/>
      </rPr>
      <t>症例報告書作成補助</t>
    </r>
    <r>
      <rPr>
        <sz val="12"/>
        <color theme="1"/>
        <rFont val="Century"/>
        <family val="1"/>
      </rPr>
      <t>(</t>
    </r>
    <r>
      <rPr>
        <sz val="12"/>
        <color theme="1"/>
        <rFont val="ＭＳ 明朝"/>
        <family val="1"/>
        <charset val="128"/>
      </rPr>
      <t>臨床検査・自他覚症状、観察項目数</t>
    </r>
    <r>
      <rPr>
        <sz val="12"/>
        <color theme="1"/>
        <rFont val="Century"/>
        <family val="1"/>
      </rPr>
      <t>)</t>
    </r>
    <phoneticPr fontId="5"/>
  </si>
  <si>
    <r>
      <rPr>
        <sz val="12"/>
        <color theme="1"/>
        <rFont val="ＭＳ 明朝"/>
        <family val="1"/>
        <charset val="128"/>
      </rPr>
      <t>合計ポイント</t>
    </r>
    <r>
      <rPr>
        <sz val="12"/>
        <color theme="1"/>
        <rFont val="Century"/>
        <family val="1"/>
      </rPr>
      <t>×4,300</t>
    </r>
    <r>
      <rPr>
        <sz val="12"/>
        <color theme="1"/>
        <rFont val="ＭＳ 明朝"/>
        <family val="1"/>
        <charset val="128"/>
      </rPr>
      <t>（円）</t>
    </r>
    <rPh sb="0" eb="2">
      <t>ゴウケイ</t>
    </rPh>
    <phoneticPr fontId="5"/>
  </si>
  <si>
    <r>
      <t>1</t>
    </r>
    <r>
      <rPr>
        <sz val="12"/>
        <color theme="1"/>
        <rFont val="ＭＳ 明朝"/>
        <family val="1"/>
        <charset val="128"/>
      </rPr>
      <t>症例あたりの算出額（</t>
    </r>
    <r>
      <rPr>
        <sz val="12"/>
        <color theme="1"/>
        <rFont val="Century"/>
        <family val="1"/>
      </rPr>
      <t>Q</t>
    </r>
    <r>
      <rPr>
        <sz val="12"/>
        <color theme="1"/>
        <rFont val="ＭＳ 明朝"/>
        <family val="1"/>
        <charset val="128"/>
      </rPr>
      <t>）</t>
    </r>
    <r>
      <rPr>
        <sz val="12"/>
        <color theme="1"/>
        <rFont val="Century"/>
        <family val="1"/>
      </rPr>
      <t>×</t>
    </r>
    <r>
      <rPr>
        <sz val="12"/>
        <color theme="1"/>
        <rFont val="ＭＳ 明朝"/>
        <family val="1"/>
        <charset val="128"/>
      </rPr>
      <t>契約症例数（</t>
    </r>
    <r>
      <rPr>
        <sz val="12"/>
        <color theme="1"/>
        <rFont val="Century"/>
        <family val="1"/>
      </rPr>
      <t>R</t>
    </r>
    <r>
      <rPr>
        <sz val="12"/>
        <color theme="1"/>
        <rFont val="ＭＳ 明朝"/>
        <family val="1"/>
        <charset val="128"/>
      </rPr>
      <t>）</t>
    </r>
    <phoneticPr fontId="5"/>
  </si>
  <si>
    <r>
      <rPr>
        <sz val="12"/>
        <rFont val="Century"/>
        <family val="1"/>
      </rPr>
      <t>50</t>
    </r>
    <r>
      <rPr>
        <sz val="12"/>
        <rFont val="ＭＳ 明朝"/>
        <family val="1"/>
        <charset val="128"/>
      </rPr>
      <t>～</t>
    </r>
    <r>
      <rPr>
        <sz val="12"/>
        <rFont val="Century"/>
        <family val="1"/>
      </rPr>
      <t>74</t>
    </r>
    <r>
      <rPr>
        <sz val="12"/>
        <rFont val="ＭＳ 明朝"/>
        <family val="1"/>
        <charset val="128"/>
      </rPr>
      <t>週　</t>
    </r>
    <r>
      <rPr>
        <sz val="12"/>
        <color rgb="FFFF0000"/>
        <rFont val="ＭＳ 明朝"/>
        <family val="1"/>
        <charset val="128"/>
      </rPr>
      <t>　　　　　</t>
    </r>
    <r>
      <rPr>
        <sz val="12"/>
        <color rgb="FFFF0000"/>
        <rFont val="ＭＳ Ｐゴシック"/>
        <family val="3"/>
        <charset val="128"/>
        <scheme val="major"/>
      </rPr>
      <t>　（注１)</t>
    </r>
    <r>
      <rPr>
        <sz val="12"/>
        <color rgb="FFFF0000"/>
        <rFont val="Century"/>
        <family val="1"/>
      </rPr>
      <t>75</t>
    </r>
    <r>
      <rPr>
        <sz val="12"/>
        <color rgb="FFFF0000"/>
        <rFont val="ＭＳ 明朝"/>
        <family val="1"/>
        <charset val="128"/>
      </rPr>
      <t>週以上は</t>
    </r>
    <r>
      <rPr>
        <sz val="12"/>
        <color rgb="FFFF0000"/>
        <rFont val="Century"/>
        <family val="1"/>
      </rPr>
      <t>25</t>
    </r>
    <r>
      <rPr>
        <sz val="12"/>
        <color rgb="FFFF0000"/>
        <rFont val="ＭＳ 明朝"/>
        <family val="1"/>
        <charset val="128"/>
      </rPr>
      <t>週毎に</t>
    </r>
    <r>
      <rPr>
        <sz val="12"/>
        <color rgb="FFFF0000"/>
        <rFont val="Century"/>
        <family val="1"/>
      </rPr>
      <t>9</t>
    </r>
    <r>
      <rPr>
        <sz val="12"/>
        <color rgb="FFFF0000"/>
        <rFont val="ＭＳ 明朝"/>
        <family val="1"/>
        <charset val="128"/>
      </rPr>
      <t>ポイント加算</t>
    </r>
    <rPh sb="5" eb="6">
      <t>シュウ</t>
    </rPh>
    <rPh sb="14" eb="15">
      <t>チュウ</t>
    </rPh>
    <phoneticPr fontId="5"/>
  </si>
  <si>
    <r>
      <rPr>
        <sz val="12"/>
        <color rgb="FFFF0000"/>
        <rFont val="ＭＳ Ｐゴシック"/>
        <family val="3"/>
        <charset val="128"/>
        <scheme val="major"/>
      </rPr>
      <t>（注1）</t>
    </r>
    <r>
      <rPr>
        <sz val="12"/>
        <color theme="1"/>
        <rFont val="ＭＳ Ｐ明朝"/>
        <family val="1"/>
        <charset val="128"/>
      </rPr>
      <t>（</t>
    </r>
    <rPh sb="1" eb="2">
      <t>チュウ</t>
    </rPh>
    <phoneticPr fontId="5"/>
  </si>
  <si>
    <r>
      <rPr>
        <sz val="12"/>
        <color theme="1"/>
        <rFont val="ＭＳ 明朝"/>
        <family val="1"/>
        <charset val="128"/>
      </rPr>
      <t>承認</t>
    </r>
    <r>
      <rPr>
        <sz val="12"/>
        <color theme="1"/>
        <rFont val="Century"/>
        <family val="1"/>
      </rPr>
      <t>№</t>
    </r>
    <r>
      <rPr>
        <sz val="12"/>
        <color theme="1"/>
        <rFont val="ＭＳ 明朝"/>
        <family val="1"/>
        <charset val="128"/>
      </rPr>
      <t>　　</t>
    </r>
    <phoneticPr fontId="5"/>
  </si>
  <si>
    <r>
      <rPr>
        <b/>
        <sz val="18"/>
        <color theme="1"/>
        <rFont val="ＭＳ 明朝"/>
        <family val="1"/>
        <charset val="128"/>
      </rPr>
      <t>治験に係る経費積算表</t>
    </r>
    <r>
      <rPr>
        <b/>
        <sz val="18"/>
        <color theme="1"/>
        <rFont val="Century"/>
        <family val="1"/>
      </rPr>
      <t>(</t>
    </r>
    <r>
      <rPr>
        <b/>
        <sz val="18"/>
        <color theme="1"/>
        <rFont val="ＭＳ 明朝"/>
        <family val="1"/>
        <charset val="128"/>
      </rPr>
      <t>医療機器・院内</t>
    </r>
    <r>
      <rPr>
        <b/>
        <sz val="18"/>
        <color theme="1"/>
        <rFont val="Century"/>
        <family val="1"/>
      </rPr>
      <t>CRC</t>
    </r>
    <r>
      <rPr>
        <b/>
        <sz val="18"/>
        <color theme="1"/>
        <rFont val="ＭＳ 明朝"/>
        <family val="1"/>
        <charset val="128"/>
      </rPr>
      <t>用</t>
    </r>
    <r>
      <rPr>
        <b/>
        <sz val="18"/>
        <color theme="1"/>
        <rFont val="Century"/>
        <family val="1"/>
      </rPr>
      <t>)</t>
    </r>
    <rPh sb="11" eb="13">
      <t>イリョウ</t>
    </rPh>
    <rPh sb="13" eb="15">
      <t>キキ</t>
    </rPh>
    <rPh sb="16" eb="18">
      <t>インナイ</t>
    </rPh>
    <rPh sb="21" eb="22">
      <t>ヨウ</t>
    </rPh>
    <phoneticPr fontId="5"/>
  </si>
  <si>
    <r>
      <t>(4) CRC</t>
    </r>
    <r>
      <rPr>
        <sz val="12"/>
        <rFont val="ＭＳ Ｐ明朝"/>
        <family val="1"/>
        <charset val="128"/>
      </rPr>
      <t>経費</t>
    </r>
    <rPh sb="7" eb="9">
      <t>ケイヒ</t>
    </rPh>
    <phoneticPr fontId="5"/>
  </si>
  <si>
    <r>
      <rPr>
        <sz val="12"/>
        <color theme="1"/>
        <rFont val="ＭＳ 明朝"/>
        <family val="1"/>
        <charset val="128"/>
      </rPr>
      <t>臨床検査・自他覚症状観察項目数（受診</t>
    </r>
    <r>
      <rPr>
        <sz val="12"/>
        <color theme="1"/>
        <rFont val="Century"/>
        <family val="1"/>
      </rPr>
      <t>1</t>
    </r>
    <r>
      <rPr>
        <sz val="12"/>
        <color theme="1"/>
        <rFont val="ＭＳ 明朝"/>
        <family val="1"/>
        <charset val="128"/>
      </rPr>
      <t>回当たり）</t>
    </r>
    <phoneticPr fontId="5"/>
  </si>
  <si>
    <r>
      <rPr>
        <sz val="12"/>
        <color theme="1"/>
        <rFont val="ＭＳ 明朝"/>
        <family val="1"/>
        <charset val="128"/>
      </rPr>
      <t>｛</t>
    </r>
    <r>
      <rPr>
        <sz val="12"/>
        <color theme="1"/>
        <rFont val="Century"/>
        <family val="1"/>
      </rPr>
      <t>(10)</t>
    </r>
    <r>
      <rPr>
        <sz val="12"/>
        <color theme="1"/>
        <rFont val="ＭＳ 明朝"/>
        <family val="1"/>
        <charset val="128"/>
      </rPr>
      <t>－</t>
    </r>
    <r>
      <rPr>
        <sz val="12"/>
        <color theme="1"/>
        <rFont val="Century"/>
        <family val="1"/>
      </rPr>
      <t>49,500</t>
    </r>
    <r>
      <rPr>
        <sz val="12"/>
        <color theme="1"/>
        <rFont val="ＭＳ 明朝"/>
        <family val="1"/>
        <charset val="128"/>
      </rPr>
      <t>｝</t>
    </r>
    <r>
      <rPr>
        <sz val="12"/>
        <color theme="1"/>
        <rFont val="Century"/>
        <family val="1"/>
      </rPr>
      <t>×0.3</t>
    </r>
    <r>
      <rPr>
        <sz val="12"/>
        <color theme="1"/>
        <rFont val="ＭＳ 明朝"/>
        <family val="1"/>
        <charset val="128"/>
      </rPr>
      <t>＋</t>
    </r>
    <r>
      <rPr>
        <sz val="12"/>
        <color theme="1"/>
        <rFont val="Century"/>
        <family val="1"/>
      </rPr>
      <t>49,500</t>
    </r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</si>
</sst>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.5"/>
      <color theme="1"/>
      <name val="ＭＳ Ｐ明朝"/>
      <family val="1"/>
      <charset val="128"/>
    </font>
    <font>
      <sz val="10.5"/>
      <color theme="1"/>
      <name val="Century"/>
      <family val="1"/>
    </font>
    <font>
      <sz val="10"/>
      <color theme="1"/>
      <name val="Century"/>
      <family val="1"/>
    </font>
    <font>
      <b/>
      <sz val="18"/>
      <color theme="1"/>
      <name val="Century"/>
      <family val="1"/>
    </font>
    <font>
      <sz val="12"/>
      <color theme="1"/>
      <name val="Century"/>
      <family val="1"/>
    </font>
    <font>
      <sz val="12"/>
      <color theme="1"/>
      <name val="ＭＳ Ｐ明朝"/>
      <family val="1"/>
      <charset val="128"/>
    </font>
    <font>
      <sz val="12"/>
      <color rgb="FFFF0000"/>
      <name val="Century"/>
      <family val="1"/>
    </font>
    <font>
      <sz val="12"/>
      <color rgb="FFFF0000"/>
      <name val="ＭＳ 明朝"/>
      <family val="1"/>
      <charset val="128"/>
    </font>
    <font>
      <sz val="9"/>
      <color rgb="FFFF0000"/>
      <name val="Century"/>
      <family val="1"/>
    </font>
    <font>
      <sz val="11"/>
      <color theme="1"/>
      <name val="Century"/>
      <family val="1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color rgb="FFFF0000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11"/>
      <color rgb="FFFF0000"/>
      <name val="ＭＳ Ｐゴシック"/>
      <family val="3"/>
      <charset val="128"/>
      <scheme val="major"/>
    </font>
    <font>
      <sz val="12"/>
      <color rgb="FFFF0000"/>
      <name val="ＭＳ Ｐゴシック"/>
      <family val="3"/>
      <charset val="128"/>
      <scheme val="major"/>
    </font>
    <font>
      <sz val="12"/>
      <name val="Century"/>
      <family val="1"/>
    </font>
    <font>
      <sz val="12"/>
      <name val="ＭＳ 明朝"/>
      <family val="1"/>
      <charset val="128"/>
    </font>
    <font>
      <u/>
      <sz val="12"/>
      <color rgb="FFFF0000"/>
      <name val="ＭＳ Ｐゴシック"/>
      <family val="3"/>
      <charset val="128"/>
      <scheme val="major"/>
    </font>
    <font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0.5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sz val="10.5"/>
      <name val="Century"/>
      <family val="1"/>
    </font>
    <font>
      <sz val="12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7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ck">
        <color indexed="64"/>
      </bottom>
      <diagonal/>
    </border>
    <border>
      <left/>
      <right style="medium">
        <color indexed="64"/>
      </right>
      <top style="double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double">
        <color indexed="64"/>
      </bottom>
      <diagonal/>
    </border>
    <border>
      <left style="medium">
        <color indexed="64"/>
      </left>
      <right/>
      <top style="thick">
        <color indexed="64"/>
      </top>
      <bottom style="double">
        <color indexed="64"/>
      </bottom>
      <diagonal/>
    </border>
    <border>
      <left/>
      <right style="medium">
        <color indexed="64"/>
      </right>
      <top style="thick">
        <color indexed="64"/>
      </top>
      <bottom style="double">
        <color indexed="64"/>
      </bottom>
      <diagonal/>
    </border>
    <border>
      <left/>
      <right style="thick">
        <color indexed="64"/>
      </right>
      <top style="thick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17" fillId="0" borderId="0"/>
  </cellStyleXfs>
  <cellXfs count="160">
    <xf numFmtId="0" fontId="0" fillId="0" borderId="0" xfId="0">
      <alignment vertical="center"/>
    </xf>
    <xf numFmtId="0" fontId="8" fillId="0" borderId="28" xfId="0" applyFont="1" applyBorder="1" applyAlignment="1">
      <alignment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5" xfId="0" applyFont="1" applyBorder="1" applyAlignment="1">
      <alignment vertical="center" wrapText="1"/>
    </xf>
    <xf numFmtId="38" fontId="8" fillId="0" borderId="5" xfId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4" xfId="0" applyFont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38" fontId="11" fillId="0" borderId="5" xfId="1" applyFont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vertical="center" wrapText="1"/>
    </xf>
    <xf numFmtId="38" fontId="11" fillId="3" borderId="5" xfId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justify" vertical="center" wrapText="1"/>
    </xf>
    <xf numFmtId="0" fontId="15" fillId="0" borderId="5" xfId="0" applyFont="1" applyBorder="1" applyAlignment="1">
      <alignment horizontal="center" vertical="center" wrapText="1"/>
    </xf>
    <xf numFmtId="0" fontId="16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8" fillId="0" borderId="0" xfId="0" applyFont="1" applyAlignment="1">
      <alignment horizontal="justify" vertical="center"/>
    </xf>
    <xf numFmtId="0" fontId="8" fillId="0" borderId="1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justify" vertical="center" wrapText="1"/>
    </xf>
    <xf numFmtId="0" fontId="9" fillId="0" borderId="28" xfId="0" applyFont="1" applyBorder="1" applyAlignment="1">
      <alignment vertical="center" wrapText="1"/>
    </xf>
    <xf numFmtId="0" fontId="12" fillId="2" borderId="28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8" fillId="4" borderId="26" xfId="0" applyFont="1" applyFill="1" applyBorder="1" applyAlignment="1">
      <alignment horizontal="center" vertical="center" wrapText="1"/>
    </xf>
    <xf numFmtId="0" fontId="8" fillId="4" borderId="25" xfId="0" applyFont="1" applyFill="1" applyBorder="1" applyAlignment="1">
      <alignment vertical="center" wrapText="1"/>
    </xf>
    <xf numFmtId="38" fontId="8" fillId="4" borderId="5" xfId="1" applyFont="1" applyFill="1" applyBorder="1" applyAlignment="1">
      <alignment horizontal="center" vertical="center" wrapText="1"/>
    </xf>
    <xf numFmtId="38" fontId="11" fillId="3" borderId="5" xfId="1" applyFont="1" applyFill="1" applyBorder="1" applyAlignment="1">
      <alignment horizontal="right" vertical="center" wrapText="1"/>
    </xf>
    <xf numFmtId="0" fontId="9" fillId="0" borderId="0" xfId="0" applyFont="1" applyAlignment="1">
      <alignment horizontal="justify" vertical="center"/>
    </xf>
    <xf numFmtId="38" fontId="16" fillId="0" borderId="0" xfId="1" applyFont="1" applyAlignment="1">
      <alignment horizontal="right" vertical="center"/>
    </xf>
    <xf numFmtId="0" fontId="11" fillId="0" borderId="0" xfId="0" applyFont="1" applyAlignment="1">
      <alignment horizontal="justify" vertical="center"/>
    </xf>
    <xf numFmtId="0" fontId="11" fillId="0" borderId="1" xfId="0" applyFont="1" applyBorder="1" applyAlignment="1">
      <alignment horizontal="justify" vertical="center" wrapText="1"/>
    </xf>
    <xf numFmtId="0" fontId="11" fillId="0" borderId="31" xfId="0" applyFont="1" applyBorder="1" applyAlignment="1">
      <alignment vertical="center" wrapText="1"/>
    </xf>
    <xf numFmtId="0" fontId="11" fillId="4" borderId="4" xfId="0" applyFont="1" applyFill="1" applyBorder="1" applyAlignment="1">
      <alignment horizontal="justify" vertical="center" wrapText="1"/>
    </xf>
    <xf numFmtId="38" fontId="11" fillId="4" borderId="5" xfId="1" applyFont="1" applyFill="1" applyBorder="1" applyAlignment="1">
      <alignment horizontal="right" vertical="center" wrapText="1"/>
    </xf>
    <xf numFmtId="0" fontId="11" fillId="0" borderId="4" xfId="0" applyFont="1" applyBorder="1" applyAlignment="1">
      <alignment horizontal="justify" vertical="center" wrapText="1"/>
    </xf>
    <xf numFmtId="38" fontId="13" fillId="0" borderId="7" xfId="1" applyFont="1" applyBorder="1" applyAlignment="1">
      <alignment horizontal="right" vertical="center" wrapText="1"/>
    </xf>
    <xf numFmtId="38" fontId="11" fillId="0" borderId="7" xfId="1" applyFont="1" applyBorder="1" applyAlignment="1">
      <alignment horizontal="right" vertical="center" wrapText="1"/>
    </xf>
    <xf numFmtId="0" fontId="11" fillId="0" borderId="9" xfId="0" applyFont="1" applyBorder="1" applyAlignment="1">
      <alignment horizontal="justify" vertical="center" wrapText="1"/>
    </xf>
    <xf numFmtId="38" fontId="11" fillId="0" borderId="10" xfId="1" applyFont="1" applyBorder="1" applyAlignment="1">
      <alignment horizontal="right" vertical="center" wrapText="1"/>
    </xf>
    <xf numFmtId="0" fontId="11" fillId="0" borderId="11" xfId="0" applyFont="1" applyBorder="1" applyAlignment="1">
      <alignment horizontal="justify" vertical="center" wrapText="1"/>
    </xf>
    <xf numFmtId="38" fontId="11" fillId="0" borderId="6" xfId="1" applyFont="1" applyBorder="1" applyAlignment="1">
      <alignment horizontal="right" vertical="center" wrapText="1"/>
    </xf>
    <xf numFmtId="0" fontId="11" fillId="0" borderId="12" xfId="0" applyFont="1" applyBorder="1" applyAlignment="1">
      <alignment horizontal="justify" vertical="center" wrapText="1"/>
    </xf>
    <xf numFmtId="38" fontId="11" fillId="0" borderId="12" xfId="1" applyFont="1" applyBorder="1" applyAlignment="1">
      <alignment horizontal="right" vertical="center" wrapText="1"/>
    </xf>
    <xf numFmtId="0" fontId="11" fillId="0" borderId="0" xfId="0" applyFont="1">
      <alignment vertical="center"/>
    </xf>
    <xf numFmtId="38" fontId="11" fillId="0" borderId="0" xfId="1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0" xfId="0" applyFont="1">
      <alignment vertical="center"/>
    </xf>
    <xf numFmtId="0" fontId="21" fillId="0" borderId="0" xfId="0" applyFont="1" applyAlignment="1">
      <alignment horizontal="center" vertical="center"/>
    </xf>
    <xf numFmtId="0" fontId="8" fillId="0" borderId="5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11" fillId="0" borderId="5" xfId="0" applyFont="1" applyFill="1" applyBorder="1" applyAlignment="1">
      <alignment horizontal="justify" vertical="center" wrapText="1"/>
    </xf>
    <xf numFmtId="0" fontId="11" fillId="0" borderId="28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horizontal="justify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25" xfId="0" applyFont="1" applyBorder="1" applyAlignment="1">
      <alignment horizontal="right" vertical="center" wrapText="1"/>
    </xf>
    <xf numFmtId="0" fontId="11" fillId="0" borderId="15" xfId="0" applyFont="1" applyBorder="1" applyAlignment="1">
      <alignment vertical="center" wrapText="1"/>
    </xf>
    <xf numFmtId="0" fontId="25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7" fillId="2" borderId="28" xfId="0" applyFont="1" applyFill="1" applyBorder="1" applyAlignment="1">
      <alignment horizontal="center" vertical="center" wrapText="1"/>
    </xf>
    <xf numFmtId="0" fontId="19" fillId="0" borderId="0" xfId="2" applyFont="1" applyBorder="1" applyAlignment="1">
      <alignment vertical="center"/>
    </xf>
    <xf numFmtId="0" fontId="26" fillId="0" borderId="0" xfId="0" applyFont="1">
      <alignment vertical="center"/>
    </xf>
    <xf numFmtId="0" fontId="27" fillId="0" borderId="0" xfId="0" applyFont="1" applyAlignment="1">
      <alignment horizontal="left" vertical="center"/>
    </xf>
    <xf numFmtId="0" fontId="27" fillId="0" borderId="0" xfId="0" applyFont="1">
      <alignment vertical="center"/>
    </xf>
    <xf numFmtId="0" fontId="28" fillId="0" borderId="0" xfId="2" applyFont="1" applyBorder="1" applyAlignment="1">
      <alignment vertical="center"/>
    </xf>
    <xf numFmtId="0" fontId="26" fillId="0" borderId="0" xfId="0" applyFont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0" fontId="12" fillId="0" borderId="25" xfId="0" applyFont="1" applyBorder="1" applyAlignment="1">
      <alignment vertical="center" wrapText="1"/>
    </xf>
    <xf numFmtId="0" fontId="12" fillId="3" borderId="25" xfId="0" applyFont="1" applyFill="1" applyBorder="1" applyAlignment="1">
      <alignment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30" fillId="0" borderId="28" xfId="0" applyFont="1" applyBorder="1" applyAlignment="1">
      <alignment horizontal="center" vertical="center" wrapText="1"/>
    </xf>
    <xf numFmtId="0" fontId="23" fillId="3" borderId="29" xfId="0" applyFont="1" applyFill="1" applyBorder="1" applyAlignment="1">
      <alignment vertical="center" wrapText="1"/>
    </xf>
    <xf numFmtId="0" fontId="11" fillId="2" borderId="28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38" fontId="11" fillId="0" borderId="36" xfId="1" applyFont="1" applyBorder="1" applyAlignment="1">
      <alignment horizontal="center" vertical="center" wrapText="1"/>
    </xf>
    <xf numFmtId="0" fontId="11" fillId="0" borderId="15" xfId="0" applyFont="1" applyFill="1" applyBorder="1" applyAlignment="1">
      <alignment vertical="center" wrapText="1"/>
    </xf>
    <xf numFmtId="0" fontId="11" fillId="0" borderId="23" xfId="0" applyFont="1" applyBorder="1" applyAlignment="1">
      <alignment horizontal="justify" vertical="center" wrapText="1"/>
    </xf>
    <xf numFmtId="0" fontId="11" fillId="0" borderId="24" xfId="0" applyFont="1" applyBorder="1" applyAlignment="1">
      <alignment horizontal="justify" vertical="center" wrapText="1"/>
    </xf>
    <xf numFmtId="0" fontId="11" fillId="0" borderId="3" xfId="0" applyFont="1" applyBorder="1" applyAlignment="1">
      <alignment horizontal="justify" vertical="center" wrapText="1"/>
    </xf>
    <xf numFmtId="0" fontId="11" fillId="0" borderId="13" xfId="0" applyFont="1" applyBorder="1" applyAlignment="1">
      <alignment horizontal="justify" vertical="center" wrapText="1"/>
    </xf>
    <xf numFmtId="0" fontId="11" fillId="0" borderId="2" xfId="0" applyFont="1" applyBorder="1" applyAlignment="1">
      <alignment horizontal="justify" vertical="center" wrapText="1"/>
    </xf>
    <xf numFmtId="0" fontId="11" fillId="0" borderId="19" xfId="0" applyFont="1" applyBorder="1" applyAlignment="1">
      <alignment horizontal="justify" vertical="center" wrapText="1"/>
    </xf>
    <xf numFmtId="0" fontId="11" fillId="0" borderId="20" xfId="0" applyFont="1" applyBorder="1" applyAlignment="1">
      <alignment horizontal="justify" vertical="center" wrapText="1"/>
    </xf>
    <xf numFmtId="0" fontId="10" fillId="0" borderId="0" xfId="0" applyFont="1" applyAlignment="1">
      <alignment horizontal="center" vertical="center"/>
    </xf>
    <xf numFmtId="0" fontId="11" fillId="0" borderId="21" xfId="0" applyFont="1" applyBorder="1" applyAlignment="1">
      <alignment horizontal="justify" vertical="center" wrapText="1"/>
    </xf>
    <xf numFmtId="0" fontId="11" fillId="0" borderId="22" xfId="0" applyFont="1" applyBorder="1" applyAlignment="1">
      <alignment horizontal="justify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4" borderId="18" xfId="0" applyFont="1" applyFill="1" applyBorder="1" applyAlignment="1">
      <alignment horizontal="justify" vertical="center" wrapText="1"/>
    </xf>
    <xf numFmtId="0" fontId="11" fillId="4" borderId="5" xfId="0" applyFont="1" applyFill="1" applyBorder="1" applyAlignment="1">
      <alignment horizontal="justify" vertical="center" wrapText="1"/>
    </xf>
    <xf numFmtId="0" fontId="11" fillId="0" borderId="14" xfId="0" applyFont="1" applyBorder="1" applyAlignment="1">
      <alignment horizontal="justify" vertical="center" wrapText="1"/>
    </xf>
    <xf numFmtId="0" fontId="11" fillId="0" borderId="15" xfId="0" applyFont="1" applyBorder="1" applyAlignment="1">
      <alignment horizontal="justify" vertical="center" wrapText="1"/>
    </xf>
    <xf numFmtId="0" fontId="11" fillId="0" borderId="32" xfId="0" applyFont="1" applyBorder="1" applyAlignment="1">
      <alignment horizontal="left" vertical="center" wrapText="1"/>
    </xf>
    <xf numFmtId="0" fontId="11" fillId="3" borderId="14" xfId="0" applyFont="1" applyFill="1" applyBorder="1" applyAlignment="1">
      <alignment horizontal="justify" vertical="center" wrapText="1"/>
    </xf>
    <xf numFmtId="0" fontId="11" fillId="3" borderId="15" xfId="0" applyFont="1" applyFill="1" applyBorder="1" applyAlignment="1">
      <alignment horizontal="justify" vertical="center" wrapText="1"/>
    </xf>
    <xf numFmtId="0" fontId="20" fillId="0" borderId="30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textRotation="255" wrapText="1"/>
    </xf>
    <xf numFmtId="0" fontId="8" fillId="0" borderId="26" xfId="0" applyFont="1" applyBorder="1" applyAlignment="1">
      <alignment horizontal="center" vertical="center" textRotation="255" wrapText="1"/>
    </xf>
    <xf numFmtId="0" fontId="8" fillId="0" borderId="27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25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right" vertical="center" wrapText="1"/>
    </xf>
    <xf numFmtId="0" fontId="8" fillId="0" borderId="25" xfId="0" applyFont="1" applyBorder="1" applyAlignment="1">
      <alignment horizontal="right" vertical="center" wrapText="1"/>
    </xf>
    <xf numFmtId="0" fontId="8" fillId="0" borderId="15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textRotation="255" wrapText="1"/>
    </xf>
    <xf numFmtId="0" fontId="11" fillId="0" borderId="26" xfId="0" applyFont="1" applyFill="1" applyBorder="1" applyAlignment="1">
      <alignment horizontal="center" vertical="center" textRotation="255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9" fillId="0" borderId="0" xfId="2" applyFont="1" applyBorder="1" applyAlignment="1">
      <alignment horizontal="left" vertical="center"/>
    </xf>
    <xf numFmtId="0" fontId="11" fillId="0" borderId="2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vertical="center" wrapText="1"/>
    </xf>
    <xf numFmtId="0" fontId="11" fillId="0" borderId="26" xfId="0" applyFont="1" applyFill="1" applyBorder="1" applyAlignment="1">
      <alignment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worksheet" Target="worksheets/sheet3.xml" />
  <Relationship Id="rId7" Type="http://schemas.openxmlformats.org/officeDocument/2006/relationships/calcChain" Target="calcChain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haredStrings" Target="sharedStrings.xml" />
  <Relationship Id="rId5" Type="http://schemas.openxmlformats.org/officeDocument/2006/relationships/styles" Target="styles.xml" />
  <Relationship Id="rId4" Type="http://schemas.openxmlformats.org/officeDocument/2006/relationships/theme" Target="theme/theme1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view="pageBreakPreview" zoomScaleNormal="100" zoomScaleSheetLayoutView="100" workbookViewId="0">
      <selection activeCell="F3" sqref="F3"/>
    </sheetView>
  </sheetViews>
  <sheetFormatPr defaultRowHeight="14.25"/>
  <cols>
    <col min="1" max="1" width="40.625" style="18" customWidth="1"/>
    <col min="2" max="2" width="30.625" style="18" customWidth="1"/>
    <col min="3" max="3" width="10.625" style="18" customWidth="1"/>
    <col min="4" max="4" width="40.625" style="44" customWidth="1"/>
  </cols>
  <sheetData>
    <row r="1" spans="1:4">
      <c r="A1" s="43" t="s">
        <v>116</v>
      </c>
    </row>
    <row r="2" spans="1:4" ht="22.5">
      <c r="A2" s="102" t="s">
        <v>190</v>
      </c>
      <c r="B2" s="102"/>
      <c r="C2" s="102"/>
      <c r="D2" s="102"/>
    </row>
    <row r="3" spans="1:4" ht="29.25" thickBot="1">
      <c r="A3" s="45" t="s">
        <v>109</v>
      </c>
    </row>
    <row r="4" spans="1:4" ht="35.1" customHeight="1" thickTop="1" thickBot="1">
      <c r="A4" s="46" t="s">
        <v>189</v>
      </c>
      <c r="B4" s="111" t="s">
        <v>110</v>
      </c>
      <c r="C4" s="111"/>
      <c r="D4" s="47" t="s">
        <v>111</v>
      </c>
    </row>
    <row r="5" spans="1:4" ht="35.1" customHeight="1" thickTop="1" thickBot="1">
      <c r="A5" s="92" t="s">
        <v>112</v>
      </c>
      <c r="B5" s="105" t="s">
        <v>113</v>
      </c>
      <c r="C5" s="106"/>
      <c r="D5" s="93" t="s">
        <v>114</v>
      </c>
    </row>
    <row r="6" spans="1:4" ht="60" customHeight="1" thickTop="1" thickBot="1">
      <c r="A6" s="48" t="s">
        <v>97</v>
      </c>
      <c r="B6" s="107" t="s">
        <v>117</v>
      </c>
      <c r="C6" s="108"/>
      <c r="D6" s="49">
        <f>'臨床研究費ポイント算出表（医療機器）'!J20</f>
        <v>0</v>
      </c>
    </row>
    <row r="7" spans="1:4" ht="60" customHeight="1" thickBot="1">
      <c r="A7" s="50" t="s">
        <v>98</v>
      </c>
      <c r="B7" s="109" t="s">
        <v>99</v>
      </c>
      <c r="C7" s="110"/>
      <c r="D7" s="51">
        <v>45000</v>
      </c>
    </row>
    <row r="8" spans="1:4" ht="60" customHeight="1" thickBot="1">
      <c r="A8" s="50" t="s">
        <v>100</v>
      </c>
      <c r="B8" s="109" t="s">
        <v>118</v>
      </c>
      <c r="C8" s="110"/>
      <c r="D8" s="52">
        <f>'臨床研究費ポイント算出表（医療機器）'!J19*1500</f>
        <v>0</v>
      </c>
    </row>
    <row r="9" spans="1:4" ht="60" customHeight="1" thickBot="1">
      <c r="A9" s="89" t="s">
        <v>191</v>
      </c>
      <c r="B9" s="112" t="s">
        <v>119</v>
      </c>
      <c r="C9" s="113"/>
      <c r="D9" s="42">
        <f>CRC経費ポイント算出表!L26</f>
        <v>0</v>
      </c>
    </row>
    <row r="10" spans="1:4" ht="60" customHeight="1" thickBot="1">
      <c r="A10" s="53" t="s">
        <v>101</v>
      </c>
      <c r="B10" s="100" t="s">
        <v>120</v>
      </c>
      <c r="C10" s="101"/>
      <c r="D10" s="54">
        <f>(D6+D7+D8+D9)*0.17</f>
        <v>7650.0000000000009</v>
      </c>
    </row>
    <row r="11" spans="1:4" ht="60" customHeight="1" thickTop="1" thickBot="1">
      <c r="A11" s="50" t="s">
        <v>102</v>
      </c>
      <c r="B11" s="103" t="s">
        <v>29</v>
      </c>
      <c r="C11" s="104"/>
      <c r="D11" s="52">
        <f>SUM(D6:D10)</f>
        <v>52650</v>
      </c>
    </row>
    <row r="12" spans="1:4" ht="60" customHeight="1" thickBot="1">
      <c r="A12" s="53" t="s">
        <v>103</v>
      </c>
      <c r="B12" s="100" t="s">
        <v>28</v>
      </c>
      <c r="C12" s="101"/>
      <c r="D12" s="54">
        <f>ROUNDDOWN(D11*0.3,0)</f>
        <v>15795</v>
      </c>
    </row>
    <row r="13" spans="1:4" ht="60" customHeight="1" thickTop="1" thickBot="1">
      <c r="A13" s="50" t="s">
        <v>104</v>
      </c>
      <c r="B13" s="103" t="s">
        <v>27</v>
      </c>
      <c r="C13" s="104"/>
      <c r="D13" s="52">
        <f>SUM(D11:D12)</f>
        <v>68445</v>
      </c>
    </row>
    <row r="14" spans="1:4" ht="60" customHeight="1" thickBot="1">
      <c r="A14" s="53" t="s">
        <v>105</v>
      </c>
      <c r="B14" s="100" t="s">
        <v>107</v>
      </c>
      <c r="C14" s="101"/>
      <c r="D14" s="54">
        <f>ROUNDDOWN(D13*0.1,0)</f>
        <v>6844</v>
      </c>
    </row>
    <row r="15" spans="1:4" ht="60" customHeight="1" thickTop="1" thickBot="1">
      <c r="A15" s="55" t="s">
        <v>106</v>
      </c>
      <c r="B15" s="95" t="s">
        <v>26</v>
      </c>
      <c r="C15" s="96"/>
      <c r="D15" s="56">
        <f>SUM(D13:D14)</f>
        <v>75289</v>
      </c>
    </row>
    <row r="16" spans="1:4" ht="15" customHeight="1" thickTop="1" thickBot="1">
      <c r="A16" s="57"/>
      <c r="B16" s="97"/>
      <c r="C16" s="97"/>
      <c r="D16" s="58"/>
    </row>
    <row r="17" spans="1:4" ht="60" customHeight="1" thickTop="1" thickBot="1">
      <c r="A17" s="55" t="s">
        <v>115</v>
      </c>
      <c r="B17" s="98" t="s">
        <v>193</v>
      </c>
      <c r="C17" s="99"/>
      <c r="D17" s="56">
        <f>ROUNDDOWN((D15-49500)*0.3+49500,0)</f>
        <v>57236</v>
      </c>
    </row>
    <row r="18" spans="1:4" ht="16.5" thickTop="1">
      <c r="A18" s="59"/>
      <c r="B18" s="59"/>
      <c r="C18" s="59"/>
      <c r="D18" s="60"/>
    </row>
  </sheetData>
  <mergeCells count="15">
    <mergeCell ref="B15:C15"/>
    <mergeCell ref="B16:C16"/>
    <mergeCell ref="B17:C17"/>
    <mergeCell ref="B14:C14"/>
    <mergeCell ref="A2:D2"/>
    <mergeCell ref="B10:C10"/>
    <mergeCell ref="B11:C11"/>
    <mergeCell ref="B12:C12"/>
    <mergeCell ref="B13:C13"/>
    <mergeCell ref="B5:C5"/>
    <mergeCell ref="B6:C6"/>
    <mergeCell ref="B7:C7"/>
    <mergeCell ref="B8:C8"/>
    <mergeCell ref="B4:C4"/>
    <mergeCell ref="B9:C9"/>
  </mergeCells>
  <phoneticPr fontId="5"/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view="pageBreakPreview" topLeftCell="A16" zoomScaleNormal="100" zoomScaleSheetLayoutView="100" workbookViewId="0">
      <selection activeCell="H6" sqref="H6"/>
    </sheetView>
  </sheetViews>
  <sheetFormatPr defaultRowHeight="14.25"/>
  <cols>
    <col min="1" max="1" width="4.625" style="18" customWidth="1"/>
    <col min="2" max="2" width="25.625" style="18" customWidth="1"/>
    <col min="3" max="3" width="4.625" style="18" customWidth="1"/>
    <col min="4" max="4" width="4.625" style="77" customWidth="1"/>
    <col min="5" max="5" width="26.125" style="18" customWidth="1"/>
    <col min="6" max="6" width="4.625" style="77" customWidth="1"/>
    <col min="7" max="7" width="25.625" style="18" customWidth="1"/>
    <col min="8" max="8" width="4.625" style="77" customWidth="1"/>
    <col min="9" max="9" width="25.625" style="18" customWidth="1"/>
    <col min="10" max="10" width="16.625" style="19" customWidth="1"/>
  </cols>
  <sheetData>
    <row r="1" spans="1:19">
      <c r="A1" s="116" t="s">
        <v>87</v>
      </c>
      <c r="B1" s="116"/>
    </row>
    <row r="2" spans="1:19" ht="22.5">
      <c r="A2" s="102" t="s">
        <v>62</v>
      </c>
      <c r="B2" s="102"/>
      <c r="C2" s="102"/>
      <c r="D2" s="102"/>
      <c r="E2" s="102"/>
      <c r="F2" s="102"/>
      <c r="G2" s="102"/>
      <c r="H2" s="102"/>
      <c r="I2" s="102"/>
      <c r="J2" s="102"/>
    </row>
    <row r="3" spans="1:19" ht="15" thickBot="1">
      <c r="A3" s="20"/>
      <c r="H3" s="80"/>
      <c r="I3" s="76" t="s">
        <v>108</v>
      </c>
      <c r="J3" s="76"/>
      <c r="K3" s="76"/>
      <c r="L3" s="76"/>
      <c r="M3" s="76"/>
      <c r="N3" s="76"/>
      <c r="O3" s="76"/>
      <c r="P3" s="76"/>
      <c r="Q3" s="76"/>
      <c r="R3" s="76"/>
      <c r="S3" s="76"/>
    </row>
    <row r="4" spans="1:19" ht="40.5" customHeight="1">
      <c r="A4" s="117" t="s">
        <v>63</v>
      </c>
      <c r="B4" s="118"/>
      <c r="C4" s="121" t="s">
        <v>88</v>
      </c>
      <c r="D4" s="117" t="s">
        <v>64</v>
      </c>
      <c r="E4" s="118"/>
      <c r="F4" s="117" t="s">
        <v>65</v>
      </c>
      <c r="G4" s="118"/>
      <c r="H4" s="117" t="s">
        <v>66</v>
      </c>
      <c r="I4" s="118"/>
      <c r="J4" s="123" t="s">
        <v>121</v>
      </c>
    </row>
    <row r="5" spans="1:19" ht="39.75" customHeight="1" thickBot="1">
      <c r="A5" s="119"/>
      <c r="B5" s="120"/>
      <c r="C5" s="122"/>
      <c r="D5" s="119" t="s">
        <v>89</v>
      </c>
      <c r="E5" s="120"/>
      <c r="F5" s="119" t="s">
        <v>90</v>
      </c>
      <c r="G5" s="120"/>
      <c r="H5" s="119" t="s">
        <v>91</v>
      </c>
      <c r="I5" s="120"/>
      <c r="J5" s="124"/>
    </row>
    <row r="6" spans="1:19" ht="99.75" customHeight="1" thickBot="1">
      <c r="A6" s="2" t="s">
        <v>0</v>
      </c>
      <c r="B6" s="1" t="s">
        <v>67</v>
      </c>
      <c r="C6" s="2">
        <v>2</v>
      </c>
      <c r="D6" s="25"/>
      <c r="E6" s="21" t="s">
        <v>130</v>
      </c>
      <c r="F6" s="25"/>
      <c r="G6" s="21" t="s">
        <v>131</v>
      </c>
      <c r="H6" s="25"/>
      <c r="I6" s="21" t="s">
        <v>132</v>
      </c>
      <c r="J6" s="2">
        <f>IF(D6="○",C6*1,IF(F6="○",C6*2,IF(H6="○",C6*3,0)))</f>
        <v>0</v>
      </c>
    </row>
    <row r="7" spans="1:19" ht="50.1" customHeight="1" thickBot="1">
      <c r="A7" s="32" t="s">
        <v>1</v>
      </c>
      <c r="B7" s="16" t="s">
        <v>68</v>
      </c>
      <c r="C7" s="31">
        <v>1</v>
      </c>
      <c r="D7" s="26"/>
      <c r="E7" s="31" t="s">
        <v>69</v>
      </c>
      <c r="F7" s="26"/>
      <c r="G7" s="31" t="s">
        <v>70</v>
      </c>
      <c r="H7" s="26"/>
      <c r="I7" s="31" t="s">
        <v>71</v>
      </c>
      <c r="J7" s="2">
        <f t="shared" ref="J7:J9" si="0">IF(D7="○",C7*1,IF(F7="○",C7*2,IF(H7="○",C7*3,0)))</f>
        <v>0</v>
      </c>
    </row>
    <row r="8" spans="1:19" ht="50.1" customHeight="1" thickBot="1">
      <c r="A8" s="32" t="s">
        <v>2</v>
      </c>
      <c r="B8" s="16" t="s">
        <v>72</v>
      </c>
      <c r="C8" s="31">
        <v>2</v>
      </c>
      <c r="D8" s="26"/>
      <c r="E8" s="31" t="s">
        <v>30</v>
      </c>
      <c r="F8" s="26"/>
      <c r="G8" s="31" t="s">
        <v>82</v>
      </c>
      <c r="H8" s="26"/>
      <c r="I8" s="31" t="s">
        <v>31</v>
      </c>
      <c r="J8" s="2">
        <f t="shared" si="0"/>
        <v>0</v>
      </c>
    </row>
    <row r="9" spans="1:19" ht="50.25" customHeight="1" thickBot="1">
      <c r="A9" s="32" t="s">
        <v>3</v>
      </c>
      <c r="B9" s="22" t="s">
        <v>92</v>
      </c>
      <c r="C9" s="31">
        <v>2</v>
      </c>
      <c r="D9" s="26"/>
      <c r="E9" s="31" t="s">
        <v>32</v>
      </c>
      <c r="F9" s="26"/>
      <c r="G9" s="31" t="s">
        <v>21</v>
      </c>
      <c r="H9" s="26"/>
      <c r="I9" s="31" t="s">
        <v>8</v>
      </c>
      <c r="J9" s="2">
        <f t="shared" si="0"/>
        <v>0</v>
      </c>
    </row>
    <row r="10" spans="1:19" ht="50.1" customHeight="1" thickBot="1">
      <c r="A10" s="32" t="s">
        <v>4</v>
      </c>
      <c r="B10" s="22" t="s">
        <v>93</v>
      </c>
      <c r="C10" s="31">
        <v>1</v>
      </c>
      <c r="D10" s="26"/>
      <c r="E10" s="31" t="s">
        <v>83</v>
      </c>
      <c r="F10" s="26"/>
      <c r="G10" s="31" t="s">
        <v>84</v>
      </c>
      <c r="H10" s="26"/>
      <c r="I10" s="31" t="s">
        <v>33</v>
      </c>
      <c r="J10" s="2">
        <f>IF(D10="○",C10*1,IF(F10="○",C10*2,IF(H10="○",C10*3,0)))</f>
        <v>0</v>
      </c>
    </row>
    <row r="11" spans="1:19" ht="50.1" customHeight="1" thickBot="1">
      <c r="A11" s="32" t="s">
        <v>5</v>
      </c>
      <c r="B11" s="16" t="s">
        <v>73</v>
      </c>
      <c r="C11" s="31">
        <v>2</v>
      </c>
      <c r="D11" s="26"/>
      <c r="E11" s="31" t="s">
        <v>10</v>
      </c>
      <c r="F11" s="26"/>
      <c r="G11" s="125"/>
      <c r="H11" s="126"/>
      <c r="I11" s="127"/>
      <c r="J11" s="2">
        <f>IF(D11="○",C11*1,IF(F11="○",C11*2,0))</f>
        <v>0</v>
      </c>
    </row>
    <row r="12" spans="1:19" ht="50.1" customHeight="1" thickBot="1">
      <c r="A12" s="32" t="s">
        <v>6</v>
      </c>
      <c r="B12" s="16" t="s">
        <v>74</v>
      </c>
      <c r="C12" s="31">
        <v>1</v>
      </c>
      <c r="D12" s="26"/>
      <c r="E12" s="31" t="s">
        <v>17</v>
      </c>
      <c r="F12" s="26"/>
      <c r="G12" s="31" t="s">
        <v>85</v>
      </c>
      <c r="H12" s="26"/>
      <c r="I12" s="31" t="s">
        <v>18</v>
      </c>
      <c r="J12" s="2">
        <f>IF(D12="○",C12*1,IF(F12="○",C12*2,IF(H12="○",C12*3,0)))</f>
        <v>0</v>
      </c>
    </row>
    <row r="13" spans="1:19" ht="50.1" customHeight="1" thickBot="1">
      <c r="A13" s="32" t="s">
        <v>7</v>
      </c>
      <c r="B13" s="16" t="s">
        <v>75</v>
      </c>
      <c r="C13" s="31">
        <v>2</v>
      </c>
      <c r="D13" s="26"/>
      <c r="E13" s="31" t="s">
        <v>76</v>
      </c>
      <c r="F13" s="128"/>
      <c r="G13" s="130"/>
      <c r="H13" s="130"/>
      <c r="I13" s="129"/>
      <c r="J13" s="2">
        <f>IF(D13="○",C13*1,0)</f>
        <v>0</v>
      </c>
    </row>
    <row r="14" spans="1:19" ht="50.1" customHeight="1" thickBot="1">
      <c r="A14" s="2" t="s">
        <v>9</v>
      </c>
      <c r="B14" s="23" t="s">
        <v>77</v>
      </c>
      <c r="C14" s="30">
        <v>2</v>
      </c>
      <c r="D14" s="25"/>
      <c r="E14" s="2" t="s">
        <v>86</v>
      </c>
      <c r="F14" s="75"/>
      <c r="G14" s="2" t="s">
        <v>34</v>
      </c>
      <c r="H14" s="128"/>
      <c r="I14" s="129"/>
      <c r="J14" s="2">
        <f>IF(D14="○",C14*1,IF(F14="○",C14*2,0))</f>
        <v>0</v>
      </c>
    </row>
    <row r="15" spans="1:19" ht="50.1" customHeight="1" thickBot="1">
      <c r="A15" s="32" t="s">
        <v>11</v>
      </c>
      <c r="B15" s="65" t="s">
        <v>78</v>
      </c>
      <c r="C15" s="88">
        <v>15</v>
      </c>
      <c r="D15" s="125" t="s">
        <v>22</v>
      </c>
      <c r="E15" s="126"/>
      <c r="F15" s="126"/>
      <c r="G15" s="126"/>
      <c r="H15" s="126"/>
      <c r="I15" s="127"/>
      <c r="J15" s="17">
        <v>15</v>
      </c>
    </row>
    <row r="16" spans="1:19" ht="50.1" customHeight="1" thickBot="1">
      <c r="A16" s="32" t="s">
        <v>12</v>
      </c>
      <c r="B16" s="65" t="s">
        <v>79</v>
      </c>
      <c r="C16" s="88">
        <v>3</v>
      </c>
      <c r="D16" s="125" t="s">
        <v>96</v>
      </c>
      <c r="E16" s="126"/>
      <c r="F16" s="126"/>
      <c r="G16" s="126"/>
      <c r="H16" s="126"/>
      <c r="I16" s="127"/>
      <c r="J16" s="17">
        <v>3</v>
      </c>
    </row>
    <row r="17" spans="1:10" ht="50.1" customHeight="1" thickBot="1">
      <c r="A17" s="66"/>
      <c r="B17" s="3"/>
      <c r="C17" s="126" t="s">
        <v>80</v>
      </c>
      <c r="D17" s="126"/>
      <c r="E17" s="126"/>
      <c r="F17" s="126"/>
      <c r="G17" s="126"/>
      <c r="H17" s="126"/>
      <c r="I17" s="127"/>
      <c r="J17" s="31">
        <f>SUM(J6:J16)</f>
        <v>18</v>
      </c>
    </row>
    <row r="18" spans="1:10" ht="50.1" customHeight="1" thickBot="1">
      <c r="A18" s="32" t="s">
        <v>134</v>
      </c>
      <c r="B18" s="3" t="s">
        <v>95</v>
      </c>
      <c r="C18" s="125" t="s">
        <v>133</v>
      </c>
      <c r="D18" s="126"/>
      <c r="E18" s="126"/>
      <c r="F18" s="126"/>
      <c r="G18" s="126"/>
      <c r="H18" s="126"/>
      <c r="I18" s="127"/>
      <c r="J18" s="4">
        <f>J17*6400</f>
        <v>115200</v>
      </c>
    </row>
    <row r="19" spans="1:10" ht="50.1" customHeight="1" thickBot="1">
      <c r="A19" s="32" t="s">
        <v>23</v>
      </c>
      <c r="B19" s="3" t="s">
        <v>94</v>
      </c>
      <c r="C19" s="137" t="s">
        <v>129</v>
      </c>
      <c r="D19" s="138"/>
      <c r="E19" s="139"/>
      <c r="F19" s="91">
        <v>0</v>
      </c>
      <c r="G19" s="134" t="s">
        <v>122</v>
      </c>
      <c r="H19" s="135"/>
      <c r="I19" s="136"/>
      <c r="J19" s="31">
        <f>F19</f>
        <v>0</v>
      </c>
    </row>
    <row r="20" spans="1:10" ht="50.1" customHeight="1" thickBot="1">
      <c r="A20" s="39" t="s">
        <v>24</v>
      </c>
      <c r="B20" s="40" t="s">
        <v>81</v>
      </c>
      <c r="C20" s="131" t="s">
        <v>135</v>
      </c>
      <c r="D20" s="132"/>
      <c r="E20" s="132"/>
      <c r="F20" s="132"/>
      <c r="G20" s="132"/>
      <c r="H20" s="132"/>
      <c r="I20" s="133"/>
      <c r="J20" s="41">
        <f>J18*J19</f>
        <v>0</v>
      </c>
    </row>
    <row r="21" spans="1:10" ht="13.5">
      <c r="A21" s="114" t="s">
        <v>123</v>
      </c>
      <c r="B21" s="114"/>
      <c r="C21" s="114"/>
      <c r="D21" s="114"/>
      <c r="E21" s="114"/>
      <c r="F21" s="114"/>
      <c r="G21" s="114"/>
      <c r="H21" s="114"/>
      <c r="I21" s="114"/>
      <c r="J21" s="114"/>
    </row>
    <row r="22" spans="1:10" ht="13.5">
      <c r="A22" s="115" t="s">
        <v>124</v>
      </c>
      <c r="B22" s="115"/>
      <c r="C22" s="115"/>
      <c r="D22" s="115"/>
      <c r="E22" s="115"/>
      <c r="F22" s="115"/>
      <c r="G22" s="115"/>
      <c r="H22" s="115"/>
      <c r="I22" s="115"/>
      <c r="J22" s="115"/>
    </row>
    <row r="23" spans="1:10" ht="13.5">
      <c r="A23" s="115" t="s">
        <v>125</v>
      </c>
      <c r="B23" s="115"/>
      <c r="C23" s="115"/>
      <c r="D23" s="115"/>
      <c r="E23" s="115"/>
      <c r="F23" s="115"/>
      <c r="G23" s="115"/>
      <c r="H23" s="115"/>
      <c r="I23" s="115"/>
      <c r="J23" s="115"/>
    </row>
    <row r="24" spans="1:10" ht="13.5">
      <c r="A24" s="115" t="s">
        <v>126</v>
      </c>
      <c r="B24" s="115"/>
      <c r="C24" s="115"/>
      <c r="D24" s="115"/>
      <c r="E24" s="115"/>
      <c r="F24" s="115"/>
      <c r="G24" s="115"/>
      <c r="H24" s="115"/>
      <c r="I24" s="115"/>
      <c r="J24" s="115"/>
    </row>
    <row r="25" spans="1:10" ht="13.5">
      <c r="A25" s="61" t="s">
        <v>127</v>
      </c>
      <c r="B25" s="62"/>
      <c r="C25" s="62"/>
      <c r="D25" s="78"/>
      <c r="E25" s="62"/>
      <c r="F25" s="78"/>
      <c r="G25" s="62"/>
      <c r="H25" s="78"/>
      <c r="I25" s="62"/>
      <c r="J25" s="62"/>
    </row>
    <row r="26" spans="1:10" ht="13.5">
      <c r="A26" s="61" t="s">
        <v>128</v>
      </c>
      <c r="B26" s="63"/>
      <c r="C26" s="63"/>
      <c r="D26" s="79"/>
      <c r="E26" s="63"/>
      <c r="F26" s="79"/>
      <c r="G26" s="63"/>
      <c r="H26" s="79"/>
      <c r="I26" s="63"/>
      <c r="J26" s="64"/>
    </row>
  </sheetData>
  <mergeCells count="25">
    <mergeCell ref="H14:I14"/>
    <mergeCell ref="F13:I13"/>
    <mergeCell ref="C20:I20"/>
    <mergeCell ref="G19:I19"/>
    <mergeCell ref="C19:E19"/>
    <mergeCell ref="C17:I17"/>
    <mergeCell ref="C18:I18"/>
    <mergeCell ref="D15:I15"/>
    <mergeCell ref="D16:I16"/>
    <mergeCell ref="A21:J21"/>
    <mergeCell ref="A22:J22"/>
    <mergeCell ref="A23:J23"/>
    <mergeCell ref="A24:J24"/>
    <mergeCell ref="A1:B1"/>
    <mergeCell ref="A2:J2"/>
    <mergeCell ref="A4:B5"/>
    <mergeCell ref="C4:C5"/>
    <mergeCell ref="D4:E4"/>
    <mergeCell ref="D5:E5"/>
    <mergeCell ref="F4:G4"/>
    <mergeCell ref="F5:G5"/>
    <mergeCell ref="H4:I4"/>
    <mergeCell ref="H5:I5"/>
    <mergeCell ref="J4:J5"/>
    <mergeCell ref="G11:I11"/>
  </mergeCells>
  <phoneticPr fontId="5"/>
  <dataValidations count="2">
    <dataValidation type="list" allowBlank="1" showInputMessage="1" showErrorMessage="1" sqref="D6 F6 H6 D7 F7 H7 D8 F8 H8 D9 F9 H9 D10 F10 H10 D11 D12 F12 H12 D13 D14 F14">
      <formula1>"○,　,"</formula1>
    </dataValidation>
    <dataValidation type="list" allowBlank="1" showInputMessage="1" showErrorMessage="1" sqref="F19">
      <formula1>"１,２,３,４,５,６,７,８,９,１０,１１,１２,１３,１４,１５,１６,１７,１８,１９,２０,　,０,"</formula1>
    </dataValidation>
  </dataValidations>
  <pageMargins left="0.7" right="0.7" top="0.75" bottom="0.75" header="0.3" footer="0.3"/>
  <pageSetup paperSize="9" scale="6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view="pageBreakPreview" zoomScaleNormal="100" zoomScaleSheetLayoutView="100" workbookViewId="0">
      <selection activeCell="B16" sqref="B16"/>
    </sheetView>
  </sheetViews>
  <sheetFormatPr defaultRowHeight="14.25"/>
  <cols>
    <col min="1" max="1" width="4.625" style="18" customWidth="1"/>
    <col min="2" max="2" width="25.625" style="18" customWidth="1"/>
    <col min="3" max="3" width="4.625" style="18" customWidth="1"/>
    <col min="4" max="4" width="4.625" style="77" customWidth="1"/>
    <col min="5" max="5" width="20.75" style="18" customWidth="1"/>
    <col min="6" max="6" width="4.625" style="77" customWidth="1"/>
    <col min="7" max="7" width="20.625" style="18" customWidth="1"/>
    <col min="8" max="8" width="4.625" style="77" customWidth="1"/>
    <col min="9" max="9" width="20.625" style="18" customWidth="1"/>
    <col min="10" max="10" width="4.625" style="77" customWidth="1"/>
    <col min="11" max="11" width="20.625" style="18" customWidth="1"/>
    <col min="12" max="12" width="16.625" style="18" customWidth="1"/>
  </cols>
  <sheetData>
    <row r="1" spans="1:19">
      <c r="A1" s="116" t="s">
        <v>175</v>
      </c>
      <c r="B1" s="116"/>
      <c r="C1" s="19"/>
      <c r="D1" s="81"/>
      <c r="E1" s="19"/>
      <c r="F1" s="81"/>
      <c r="G1" s="19"/>
      <c r="H1" s="81"/>
      <c r="I1" s="19"/>
      <c r="J1" s="81"/>
      <c r="K1" s="19"/>
      <c r="L1" s="19"/>
    </row>
    <row r="2" spans="1:19" ht="22.5">
      <c r="A2" s="140" t="s">
        <v>20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</row>
    <row r="3" spans="1:19" ht="23.25" thickBot="1">
      <c r="A3" s="5"/>
      <c r="B3" s="5"/>
      <c r="C3" s="5"/>
      <c r="D3" s="82"/>
      <c r="E3" s="5"/>
      <c r="F3" s="82"/>
      <c r="G3" s="5"/>
      <c r="H3" s="82"/>
      <c r="I3" s="149" t="s">
        <v>108</v>
      </c>
      <c r="J3" s="149"/>
      <c r="K3" s="149"/>
      <c r="L3" s="149"/>
      <c r="M3" s="149"/>
      <c r="N3" s="149"/>
      <c r="O3" s="149"/>
      <c r="P3" s="149"/>
      <c r="Q3" s="149"/>
      <c r="R3" s="149"/>
      <c r="S3" s="149"/>
    </row>
    <row r="4" spans="1:19" ht="39.75" customHeight="1">
      <c r="A4" s="141"/>
      <c r="B4" s="143" t="s">
        <v>136</v>
      </c>
      <c r="C4" s="145" t="s">
        <v>137</v>
      </c>
      <c r="D4" s="141" t="s">
        <v>138</v>
      </c>
      <c r="E4" s="143"/>
      <c r="F4" s="141" t="s">
        <v>139</v>
      </c>
      <c r="G4" s="143"/>
      <c r="H4" s="141" t="s">
        <v>140</v>
      </c>
      <c r="I4" s="143"/>
      <c r="J4" s="141" t="s">
        <v>141</v>
      </c>
      <c r="K4" s="143"/>
      <c r="L4" s="147" t="s">
        <v>142</v>
      </c>
    </row>
    <row r="5" spans="1:19" ht="39.75" customHeight="1" thickBot="1">
      <c r="A5" s="142"/>
      <c r="B5" s="144"/>
      <c r="C5" s="146"/>
      <c r="D5" s="142" t="s">
        <v>176</v>
      </c>
      <c r="E5" s="144"/>
      <c r="F5" s="142" t="s">
        <v>177</v>
      </c>
      <c r="G5" s="144"/>
      <c r="H5" s="142" t="s">
        <v>178</v>
      </c>
      <c r="I5" s="144"/>
      <c r="J5" s="142" t="s">
        <v>179</v>
      </c>
      <c r="K5" s="144"/>
      <c r="L5" s="148"/>
    </row>
    <row r="6" spans="1:19" ht="60" customHeight="1" thickBot="1">
      <c r="A6" s="34" t="s">
        <v>0</v>
      </c>
      <c r="B6" s="67" t="s">
        <v>143</v>
      </c>
      <c r="C6" s="38">
        <v>2</v>
      </c>
      <c r="D6" s="27"/>
      <c r="E6" s="38" t="s">
        <v>144</v>
      </c>
      <c r="F6" s="27"/>
      <c r="G6" s="38" t="s">
        <v>145</v>
      </c>
      <c r="H6" s="27"/>
      <c r="I6" s="36" t="s">
        <v>146</v>
      </c>
      <c r="J6" s="83"/>
      <c r="K6" s="36"/>
      <c r="L6" s="38">
        <f>IF(D6="○",C6*1,IF(F6="○",C6*3,IF(H6="○",C6*5,0)))</f>
        <v>0</v>
      </c>
    </row>
    <row r="7" spans="1:19" ht="60" customHeight="1" thickBot="1">
      <c r="A7" s="34" t="s">
        <v>1</v>
      </c>
      <c r="B7" s="67" t="s">
        <v>147</v>
      </c>
      <c r="C7" s="38">
        <v>1</v>
      </c>
      <c r="D7" s="27"/>
      <c r="E7" s="38" t="s">
        <v>148</v>
      </c>
      <c r="F7" s="27"/>
      <c r="G7" s="38" t="s">
        <v>149</v>
      </c>
      <c r="H7" s="83"/>
      <c r="I7" s="35"/>
      <c r="J7" s="86"/>
      <c r="K7" s="36"/>
      <c r="L7" s="38">
        <f>IF(D7="○",C7*1,IF(F7="○",C7*3,0))</f>
        <v>0</v>
      </c>
    </row>
    <row r="8" spans="1:19" ht="60" customHeight="1" thickBot="1">
      <c r="A8" s="6" t="s">
        <v>2</v>
      </c>
      <c r="B8" s="68" t="s">
        <v>150</v>
      </c>
      <c r="C8" s="6">
        <v>1</v>
      </c>
      <c r="D8" s="24"/>
      <c r="E8" s="6" t="s">
        <v>151</v>
      </c>
      <c r="F8" s="24"/>
      <c r="G8" s="6" t="s">
        <v>152</v>
      </c>
      <c r="H8" s="24"/>
      <c r="I8" s="6" t="s">
        <v>153</v>
      </c>
      <c r="J8" s="28"/>
      <c r="K8" s="36" t="s">
        <v>154</v>
      </c>
      <c r="L8" s="6">
        <f>IF(D8="○",C8*1,IF(F8="○",C8*3,IF(H8="○",C8*5,IF(J8="○",C8*8,0))))</f>
        <v>0</v>
      </c>
    </row>
    <row r="9" spans="1:19" ht="60" customHeight="1" thickBot="1">
      <c r="A9" s="34" t="s">
        <v>3</v>
      </c>
      <c r="B9" s="67" t="s">
        <v>180</v>
      </c>
      <c r="C9" s="38">
        <v>2</v>
      </c>
      <c r="D9" s="27"/>
      <c r="E9" s="38" t="s">
        <v>155</v>
      </c>
      <c r="F9" s="27"/>
      <c r="G9" s="38" t="s">
        <v>156</v>
      </c>
      <c r="H9" s="27"/>
      <c r="I9" s="38" t="s">
        <v>157</v>
      </c>
      <c r="J9" s="83"/>
      <c r="K9" s="36"/>
      <c r="L9" s="38">
        <f>IF(D9="○",C9*1,IF(F9="○",C9*3,IF(H9="○",C9*5,0)))</f>
        <v>0</v>
      </c>
    </row>
    <row r="10" spans="1:19" ht="60" customHeight="1" thickBot="1">
      <c r="A10" s="34" t="s">
        <v>4</v>
      </c>
      <c r="B10" s="67" t="s">
        <v>181</v>
      </c>
      <c r="C10" s="38">
        <v>2</v>
      </c>
      <c r="D10" s="83"/>
      <c r="E10" s="35"/>
      <c r="F10" s="86"/>
      <c r="G10" s="36"/>
      <c r="H10" s="27"/>
      <c r="I10" s="38" t="s">
        <v>158</v>
      </c>
      <c r="J10" s="83"/>
      <c r="K10" s="36"/>
      <c r="L10" s="38">
        <f>IF(H10="○",C10*5,0)</f>
        <v>0</v>
      </c>
    </row>
    <row r="11" spans="1:19" ht="60" customHeight="1" thickBot="1">
      <c r="A11" s="6" t="s">
        <v>5</v>
      </c>
      <c r="B11" s="68" t="s">
        <v>159</v>
      </c>
      <c r="C11" s="6">
        <v>1</v>
      </c>
      <c r="D11" s="24"/>
      <c r="E11" s="6" t="s">
        <v>160</v>
      </c>
      <c r="F11" s="28"/>
      <c r="G11" s="36" t="s">
        <v>182</v>
      </c>
      <c r="H11" s="28"/>
      <c r="I11" s="36" t="s">
        <v>161</v>
      </c>
      <c r="J11" s="83"/>
      <c r="K11" s="36"/>
      <c r="L11" s="6">
        <f>IF(D11="○",C11*1,IF(F11="○",C11*3,IF(H11="○",C11*5,0)))</f>
        <v>0</v>
      </c>
    </row>
    <row r="12" spans="1:19" ht="60" customHeight="1" thickBot="1">
      <c r="A12" s="34" t="s">
        <v>6</v>
      </c>
      <c r="B12" s="67" t="s">
        <v>162</v>
      </c>
      <c r="C12" s="38">
        <v>2</v>
      </c>
      <c r="D12" s="27"/>
      <c r="E12" s="38" t="s">
        <v>35</v>
      </c>
      <c r="F12" s="27"/>
      <c r="G12" s="38" t="s">
        <v>36</v>
      </c>
      <c r="H12" s="27"/>
      <c r="I12" s="38" t="s">
        <v>37</v>
      </c>
      <c r="J12" s="27"/>
      <c r="K12" s="7" t="s">
        <v>187</v>
      </c>
      <c r="L12" s="38">
        <f>IF(D12="○",C12*1,IF(F12="○",C12*3,IF(H12="○",C12*5,IF(J12="○",C12*8,0))))</f>
        <v>0</v>
      </c>
    </row>
    <row r="13" spans="1:19" ht="60" customHeight="1" thickBot="1">
      <c r="A13" s="147" t="s">
        <v>7</v>
      </c>
      <c r="B13" s="154" t="s">
        <v>163</v>
      </c>
      <c r="C13" s="6">
        <v>2</v>
      </c>
      <c r="D13" s="28"/>
      <c r="E13" s="36" t="s">
        <v>164</v>
      </c>
      <c r="F13" s="28"/>
      <c r="G13" s="6" t="s">
        <v>38</v>
      </c>
      <c r="H13" s="28"/>
      <c r="I13" s="36" t="s">
        <v>39</v>
      </c>
      <c r="J13" s="83"/>
      <c r="K13" s="36"/>
      <c r="L13" s="6">
        <f>IF(D13="○",C13*1,IF(F13="○",C13*3,IF(H13="○",C13*5,0)))</f>
        <v>0</v>
      </c>
    </row>
    <row r="14" spans="1:19" ht="60" customHeight="1" thickBot="1">
      <c r="A14" s="148"/>
      <c r="B14" s="155"/>
      <c r="C14" s="38">
        <v>3</v>
      </c>
      <c r="D14" s="27"/>
      <c r="E14" s="38" t="s">
        <v>183</v>
      </c>
      <c r="F14" s="83"/>
      <c r="G14" s="35"/>
      <c r="H14" s="86"/>
      <c r="I14" s="35"/>
      <c r="J14" s="86"/>
      <c r="K14" s="38"/>
      <c r="L14" s="38">
        <f>IF(D14="○",C14*1,0)</f>
        <v>0</v>
      </c>
    </row>
    <row r="15" spans="1:19" ht="60" customHeight="1" thickBot="1">
      <c r="A15" s="34" t="s">
        <v>9</v>
      </c>
      <c r="B15" s="67" t="s">
        <v>165</v>
      </c>
      <c r="C15" s="38">
        <v>1</v>
      </c>
      <c r="D15" s="27"/>
      <c r="E15" s="38" t="s">
        <v>40</v>
      </c>
      <c r="F15" s="27"/>
      <c r="G15" s="38" t="s">
        <v>41</v>
      </c>
      <c r="H15" s="27"/>
      <c r="I15" s="38" t="s">
        <v>42</v>
      </c>
      <c r="J15" s="27"/>
      <c r="K15" s="38" t="s">
        <v>43</v>
      </c>
      <c r="L15" s="38">
        <f>IF(D15="○",C15*1,IF(F15="○",C15*3,IF(H15="○",C15*5,IF(J15="○",C15*8,0))))</f>
        <v>0</v>
      </c>
    </row>
    <row r="16" spans="1:19" ht="60" customHeight="1" thickBot="1">
      <c r="A16" s="6" t="s">
        <v>11</v>
      </c>
      <c r="B16" s="94" t="s">
        <v>192</v>
      </c>
      <c r="C16" s="8">
        <v>2</v>
      </c>
      <c r="D16" s="29"/>
      <c r="E16" s="8" t="s">
        <v>44</v>
      </c>
      <c r="F16" s="29"/>
      <c r="G16" s="8" t="s">
        <v>45</v>
      </c>
      <c r="H16" s="29"/>
      <c r="I16" s="8" t="s">
        <v>46</v>
      </c>
      <c r="J16" s="29"/>
      <c r="K16" s="33" t="s">
        <v>47</v>
      </c>
      <c r="L16" s="33">
        <f>IF(D16="○",C16*1,IF(F16="○",C16*3,IF(H16="○",C16*5,IF(J16="○",C16*8,0))))</f>
        <v>0</v>
      </c>
    </row>
    <row r="17" spans="1:12" ht="60" customHeight="1" thickBot="1">
      <c r="A17" s="6" t="s">
        <v>12</v>
      </c>
      <c r="B17" s="69" t="s">
        <v>166</v>
      </c>
      <c r="C17" s="6">
        <v>2</v>
      </c>
      <c r="D17" s="24"/>
      <c r="E17" s="6" t="s">
        <v>48</v>
      </c>
      <c r="F17" s="24"/>
      <c r="G17" s="6" t="s">
        <v>49</v>
      </c>
      <c r="H17" s="24"/>
      <c r="I17" s="6" t="s">
        <v>50</v>
      </c>
      <c r="J17" s="83"/>
      <c r="K17" s="36"/>
      <c r="L17" s="6">
        <f>IF(D17="○",C17*1,IF(F17="○",C17*3,IF(H17="○",C17*5,0)))</f>
        <v>0</v>
      </c>
    </row>
    <row r="18" spans="1:12" ht="60" customHeight="1" thickBot="1">
      <c r="A18" s="34" t="s">
        <v>13</v>
      </c>
      <c r="B18" s="67" t="s">
        <v>167</v>
      </c>
      <c r="C18" s="38">
        <v>1</v>
      </c>
      <c r="D18" s="83"/>
      <c r="E18" s="36"/>
      <c r="F18" s="27"/>
      <c r="G18" s="38" t="s">
        <v>51</v>
      </c>
      <c r="H18" s="27"/>
      <c r="I18" s="38" t="s">
        <v>52</v>
      </c>
      <c r="J18" s="83"/>
      <c r="K18" s="36"/>
      <c r="L18" s="38">
        <f>IF(F18="○",C18*3,IF(H18="○",C18*5,0))</f>
        <v>0</v>
      </c>
    </row>
    <row r="19" spans="1:12" ht="60" customHeight="1" thickBot="1">
      <c r="A19" s="34" t="s">
        <v>14</v>
      </c>
      <c r="B19" s="67" t="s">
        <v>168</v>
      </c>
      <c r="C19" s="38">
        <v>3</v>
      </c>
      <c r="D19" s="83"/>
      <c r="E19" s="36"/>
      <c r="F19" s="27"/>
      <c r="G19" s="38" t="s">
        <v>51</v>
      </c>
      <c r="H19" s="27"/>
      <c r="I19" s="38" t="s">
        <v>52</v>
      </c>
      <c r="J19" s="83"/>
      <c r="K19" s="36"/>
      <c r="L19" s="38">
        <f>IF(F19="○",C19*3,IF(H19="○",C19*5,0))</f>
        <v>0</v>
      </c>
    </row>
    <row r="20" spans="1:12" ht="60" customHeight="1" thickBot="1">
      <c r="A20" s="6" t="s">
        <v>15</v>
      </c>
      <c r="B20" s="69" t="s">
        <v>184</v>
      </c>
      <c r="C20" s="6">
        <v>5</v>
      </c>
      <c r="D20" s="28"/>
      <c r="E20" s="36" t="s">
        <v>53</v>
      </c>
      <c r="F20" s="28"/>
      <c r="G20" s="36" t="s">
        <v>46</v>
      </c>
      <c r="H20" s="28"/>
      <c r="I20" s="36" t="s">
        <v>47</v>
      </c>
      <c r="J20" s="83"/>
      <c r="K20" s="36"/>
      <c r="L20" s="6">
        <f>IF(D20="○",C20*1,IF(F20="○",C20*3,IF(H20="○",C20*5,0)))</f>
        <v>0</v>
      </c>
    </row>
    <row r="21" spans="1:12" ht="60" customHeight="1" thickBot="1">
      <c r="A21" s="34" t="s">
        <v>16</v>
      </c>
      <c r="B21" s="67" t="s">
        <v>169</v>
      </c>
      <c r="C21" s="38">
        <v>1</v>
      </c>
      <c r="D21" s="83"/>
      <c r="E21" s="36"/>
      <c r="F21" s="27"/>
      <c r="G21" s="38" t="s">
        <v>54</v>
      </c>
      <c r="H21" s="27"/>
      <c r="I21" s="38" t="s">
        <v>170</v>
      </c>
      <c r="J21" s="83"/>
      <c r="K21" s="36"/>
      <c r="L21" s="38">
        <f>IF(F21="○",C21*3,IF(H21="○",C21*5,0))</f>
        <v>0</v>
      </c>
    </row>
    <row r="22" spans="1:12" ht="60" customHeight="1" thickBot="1">
      <c r="A22" s="34" t="s">
        <v>19</v>
      </c>
      <c r="B22" s="70" t="s">
        <v>171</v>
      </c>
      <c r="C22" s="87">
        <v>15</v>
      </c>
      <c r="D22" s="157" t="s">
        <v>55</v>
      </c>
      <c r="E22" s="158"/>
      <c r="F22" s="158"/>
      <c r="G22" s="158"/>
      <c r="H22" s="158"/>
      <c r="I22" s="158"/>
      <c r="J22" s="158"/>
      <c r="K22" s="159"/>
      <c r="L22" s="7">
        <v>15</v>
      </c>
    </row>
    <row r="23" spans="1:12" ht="60" customHeight="1" thickBot="1">
      <c r="A23" s="156"/>
      <c r="B23" s="150"/>
      <c r="C23" s="150" t="s">
        <v>172</v>
      </c>
      <c r="D23" s="150"/>
      <c r="E23" s="150"/>
      <c r="F23" s="150"/>
      <c r="G23" s="150"/>
      <c r="H23" s="150"/>
      <c r="I23" s="150"/>
      <c r="J23" s="150"/>
      <c r="K23" s="151"/>
      <c r="L23" s="9">
        <f>SUM(L6:L22)</f>
        <v>15</v>
      </c>
    </row>
    <row r="24" spans="1:12" ht="60" customHeight="1" thickBot="1">
      <c r="A24" s="37" t="s">
        <v>56</v>
      </c>
      <c r="B24" s="10" t="s">
        <v>57</v>
      </c>
      <c r="C24" s="10"/>
      <c r="D24" s="84"/>
      <c r="E24" s="150" t="s">
        <v>185</v>
      </c>
      <c r="F24" s="150"/>
      <c r="G24" s="150"/>
      <c r="H24" s="150"/>
      <c r="I24" s="150"/>
      <c r="J24" s="150"/>
      <c r="K24" s="151"/>
      <c r="L24" s="12">
        <f>L23*4300</f>
        <v>64500</v>
      </c>
    </row>
    <row r="25" spans="1:12" ht="60" customHeight="1" thickBot="1">
      <c r="A25" s="37" t="s">
        <v>25</v>
      </c>
      <c r="B25" s="10" t="s">
        <v>173</v>
      </c>
      <c r="C25" s="10"/>
      <c r="D25" s="84"/>
      <c r="E25" s="11"/>
      <c r="F25" s="84"/>
      <c r="G25" s="71" t="s">
        <v>188</v>
      </c>
      <c r="H25" s="90">
        <v>0</v>
      </c>
      <c r="I25" s="11" t="s">
        <v>174</v>
      </c>
      <c r="J25" s="84"/>
      <c r="K25" s="72"/>
      <c r="L25" s="9">
        <f>H25</f>
        <v>0</v>
      </c>
    </row>
    <row r="26" spans="1:12" ht="60" customHeight="1" thickBot="1">
      <c r="A26" s="13" t="s">
        <v>60</v>
      </c>
      <c r="B26" s="14" t="s">
        <v>61</v>
      </c>
      <c r="C26" s="14"/>
      <c r="D26" s="85"/>
      <c r="E26" s="152" t="s">
        <v>186</v>
      </c>
      <c r="F26" s="152"/>
      <c r="G26" s="152"/>
      <c r="H26" s="152"/>
      <c r="I26" s="152"/>
      <c r="J26" s="152"/>
      <c r="K26" s="153"/>
      <c r="L26" s="15">
        <f>L24*L25</f>
        <v>0</v>
      </c>
    </row>
    <row r="27" spans="1:12">
      <c r="A27" s="73" t="s">
        <v>58</v>
      </c>
      <c r="B27" s="74" t="s">
        <v>59</v>
      </c>
      <c r="C27" s="19"/>
      <c r="D27" s="81"/>
      <c r="E27" s="19"/>
      <c r="F27" s="81"/>
      <c r="G27" s="19"/>
      <c r="H27" s="81"/>
      <c r="I27" s="19"/>
      <c r="J27" s="81"/>
      <c r="K27" s="19"/>
      <c r="L27" s="19"/>
    </row>
  </sheetData>
  <mergeCells count="22">
    <mergeCell ref="E24:K24"/>
    <mergeCell ref="E26:K26"/>
    <mergeCell ref="A13:A14"/>
    <mergeCell ref="B13:B14"/>
    <mergeCell ref="A23:B23"/>
    <mergeCell ref="C23:K23"/>
    <mergeCell ref="D22:K22"/>
    <mergeCell ref="A1:B1"/>
    <mergeCell ref="A2:L2"/>
    <mergeCell ref="A4:A5"/>
    <mergeCell ref="B4:B5"/>
    <mergeCell ref="C4:C5"/>
    <mergeCell ref="D4:E4"/>
    <mergeCell ref="F4:G4"/>
    <mergeCell ref="H4:I4"/>
    <mergeCell ref="J4:K4"/>
    <mergeCell ref="L4:L5"/>
    <mergeCell ref="D5:E5"/>
    <mergeCell ref="F5:G5"/>
    <mergeCell ref="H5:I5"/>
    <mergeCell ref="J5:K5"/>
    <mergeCell ref="I3:S3"/>
  </mergeCells>
  <phoneticPr fontId="5"/>
  <dataValidations count="2">
    <dataValidation type="list" allowBlank="1" showInputMessage="1" showErrorMessage="1" sqref="H6 J8 D6:D9 F6:F9 J12 F11:F13 H8:H13 J15:J16 D11:D17 D20 F15:F21 H15:H21">
      <formula1>"○,　,"</formula1>
    </dataValidation>
    <dataValidation type="list" allowBlank="1" showInputMessage="1" showErrorMessage="1" sqref="H25">
      <formula1>"１,２,３,４,５,６,７,８,９,１０,１１,１２,１３,１４,１５,１６,１７,１８,１９,２０,　,０,"</formula1>
    </dataValidation>
  </dataValidations>
  <pageMargins left="0.7" right="0.7" top="0.75" bottom="0.75" header="0.3" footer="0.3"/>
  <pageSetup paperSize="9" scale="57" orientation="portrait" r:id="rId1"/>
</worksheet>
</file>