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hiken-016\OneDrive\ドキュメント\デスクトップ\費用改定\経費積算表\"/>
    </mc:Choice>
  </mc:AlternateContent>
  <xr:revisionPtr revIDLastSave="0" documentId="13_ncr:1_{C6DF3993-113D-4E7B-BED8-C39A238B79EF}" xr6:coauthVersionLast="47" xr6:coauthVersionMax="47" xr10:uidLastSave="{00000000-0000-0000-0000-000000000000}"/>
  <bookViews>
    <workbookView xWindow="-108" yWindow="-108" windowWidth="23256" windowHeight="12576" xr2:uid="{00000000-000D-0000-FFFF-FFFF00000000}"/>
  </bookViews>
  <sheets>
    <sheet name="治験に係る経費積算表（体外診断薬）" sheetId="1" r:id="rId1"/>
    <sheet name="臨床性能試験研究費ポイント算出表" sheetId="2" r:id="rId2"/>
    <sheet name="相関性能試験研究費ポイント算出表" sheetId="5" r:id="rId3"/>
    <sheet name="CRC経費ポイント算出表" sheetId="4" r:id="rId4"/>
  </sheets>
  <definedNames>
    <definedName name="_xlnm.Print_Area" localSheetId="3">CRC経費ポイント算出表!$A$1:$L$36</definedName>
    <definedName name="_xlnm.Print_Area" localSheetId="0">'治験に係る経費積算表（体外診断薬）'!$A$1:$D$15</definedName>
    <definedName name="_xlnm.Print_Area" localSheetId="1">臨床性能試験研究費ポイント算出表!$A$1:$L$20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L13" i="4" l="1"/>
  <c r="L12" i="2" l="1"/>
  <c r="L8" i="2"/>
  <c r="L22" i="4" l="1"/>
  <c r="L21" i="4"/>
  <c r="L20" i="4"/>
  <c r="L19" i="4"/>
  <c r="L18" i="4"/>
  <c r="L17" i="4"/>
  <c r="L16" i="4"/>
  <c r="L15" i="4"/>
  <c r="L14" i="4"/>
  <c r="L12" i="4"/>
  <c r="L11" i="4"/>
  <c r="L10" i="4"/>
  <c r="L9" i="4"/>
  <c r="L8" i="4"/>
  <c r="L7" i="4"/>
  <c r="L24" i="4" l="1"/>
  <c r="L25" i="4" s="1"/>
  <c r="L12" i="5"/>
  <c r="L10" i="5"/>
  <c r="L11" i="5"/>
  <c r="L9" i="5"/>
  <c r="L8" i="5"/>
  <c r="L7" i="5"/>
  <c r="L13" i="2"/>
  <c r="L11" i="2"/>
  <c r="L10" i="2"/>
  <c r="L9" i="2"/>
  <c r="L15" i="2"/>
  <c r="L14" i="2"/>
  <c r="L7" i="2"/>
  <c r="L16" i="2" l="1"/>
  <c r="L17" i="2" s="1"/>
  <c r="D7" i="1" s="1"/>
  <c r="L13" i="5"/>
  <c r="L14" i="5" s="1"/>
  <c r="D9" i="1" l="1"/>
  <c r="D10" i="1" s="1"/>
  <c r="D11" i="1" s="1"/>
  <c r="D12" i="1" s="1"/>
  <c r="D13" i="1" s="1"/>
  <c r="D14" i="1" l="1"/>
</calcChain>
</file>

<file path=xl/sharedStrings.xml><?xml version="1.0" encoding="utf-8"?>
<sst xmlns="http://schemas.openxmlformats.org/spreadsheetml/2006/main" count="254" uniqueCount="184">
  <si>
    <t>A</t>
  </si>
  <si>
    <t>B</t>
  </si>
  <si>
    <t>C</t>
  </si>
  <si>
    <t>D</t>
  </si>
  <si>
    <t>E</t>
  </si>
  <si>
    <t>F</t>
  </si>
  <si>
    <t>G</t>
  </si>
  <si>
    <t>H</t>
  </si>
  <si>
    <t>I</t>
  </si>
  <si>
    <t>H</t>
    <phoneticPr fontId="7"/>
  </si>
  <si>
    <t>I</t>
    <phoneticPr fontId="7"/>
  </si>
  <si>
    <t>J</t>
  </si>
  <si>
    <t>K</t>
  </si>
  <si>
    <t>L</t>
  </si>
  <si>
    <t>M</t>
  </si>
  <si>
    <r>
      <t>CRC</t>
    </r>
    <r>
      <rPr>
        <b/>
        <sz val="18"/>
        <color theme="1"/>
        <rFont val="ＭＳ 明朝"/>
        <family val="1"/>
        <charset val="128"/>
      </rPr>
      <t>経費ポイント算出表</t>
    </r>
  </si>
  <si>
    <t>N</t>
  </si>
  <si>
    <t>O</t>
  </si>
  <si>
    <t>P</t>
  </si>
  <si>
    <t>J</t>
    <phoneticPr fontId="7"/>
  </si>
  <si>
    <t>注1</t>
    <rPh sb="0" eb="1">
      <t>チュウ</t>
    </rPh>
    <phoneticPr fontId="7"/>
  </si>
  <si>
    <t>契約症例数を記入してください。</t>
    <rPh sb="0" eb="2">
      <t>ケイヤク</t>
    </rPh>
    <rPh sb="2" eb="4">
      <t>ショウレイ</t>
    </rPh>
    <rPh sb="4" eb="5">
      <t>スウ</t>
    </rPh>
    <rPh sb="6" eb="8">
      <t>キニュウ</t>
    </rPh>
    <phoneticPr fontId="7"/>
  </si>
  <si>
    <t>注2</t>
    <rPh sb="0" eb="1">
      <t>チュウ</t>
    </rPh>
    <phoneticPr fontId="7"/>
  </si>
  <si>
    <t>B:負荷試験の人数を記入してください。</t>
    <rPh sb="2" eb="4">
      <t>フカ</t>
    </rPh>
    <rPh sb="4" eb="6">
      <t>シケン</t>
    </rPh>
    <rPh sb="7" eb="8">
      <t>ニン</t>
    </rPh>
    <rPh sb="8" eb="9">
      <t>スウ</t>
    </rPh>
    <rPh sb="10" eb="12">
      <t>キニュウ</t>
    </rPh>
    <phoneticPr fontId="7"/>
  </si>
  <si>
    <t>F:経過観察の人数を記入してください。</t>
    <rPh sb="2" eb="4">
      <t>ケイカ</t>
    </rPh>
    <rPh sb="4" eb="6">
      <t>カンサツ</t>
    </rPh>
    <rPh sb="7" eb="9">
      <t>ニンズウ</t>
    </rPh>
    <rPh sb="10" eb="12">
      <t>キニュウ</t>
    </rPh>
    <phoneticPr fontId="7"/>
  </si>
  <si>
    <t>（注1）</t>
    <rPh sb="1" eb="2">
      <t>チュウ</t>
    </rPh>
    <phoneticPr fontId="7"/>
  </si>
  <si>
    <r>
      <rPr>
        <sz val="12"/>
        <color theme="1"/>
        <rFont val="ＭＳ 明朝"/>
        <family val="1"/>
        <charset val="128"/>
      </rPr>
      <t>　　　　　　　　　　　　　　　　　　　　　　　　　　　　　　　　　　単位（円）</t>
    </r>
  </si>
  <si>
    <r>
      <rPr>
        <b/>
        <sz val="18"/>
        <color theme="1"/>
        <rFont val="ＭＳ 明朝"/>
        <family val="1"/>
        <charset val="128"/>
      </rPr>
      <t>臨床性能試験研究費ポイント算出表（体外診断薬）</t>
    </r>
  </si>
  <si>
    <r>
      <rPr>
        <sz val="10"/>
        <color theme="1"/>
        <rFont val="ＭＳ 明朝"/>
        <family val="1"/>
        <charset val="128"/>
      </rPr>
      <t>（病院様式</t>
    </r>
    <r>
      <rPr>
        <sz val="10"/>
        <color theme="1"/>
        <rFont val="Century"/>
        <family val="1"/>
      </rPr>
      <t>29</t>
    </r>
    <r>
      <rPr>
        <sz val="10"/>
        <color theme="1"/>
        <rFont val="ＭＳ 明朝"/>
        <family val="1"/>
        <charset val="128"/>
      </rPr>
      <t>）</t>
    </r>
  </si>
  <si>
    <r>
      <rPr>
        <b/>
        <sz val="18"/>
        <color theme="1"/>
        <rFont val="ＭＳ 明朝"/>
        <family val="1"/>
        <charset val="128"/>
      </rPr>
      <t>相関性能試験研究費ポイント算出表（体外診断薬）</t>
    </r>
  </si>
  <si>
    <r>
      <rPr>
        <sz val="10"/>
        <color theme="1"/>
        <rFont val="ＭＳ 明朝"/>
        <family val="1"/>
        <charset val="128"/>
      </rPr>
      <t>（病院様式</t>
    </r>
    <r>
      <rPr>
        <sz val="10"/>
        <color theme="1"/>
        <rFont val="Century"/>
        <family val="1"/>
      </rPr>
      <t>30</t>
    </r>
    <r>
      <rPr>
        <sz val="10"/>
        <color theme="1"/>
        <rFont val="ＭＳ 明朝"/>
        <family val="1"/>
        <charset val="128"/>
      </rPr>
      <t>）</t>
    </r>
  </si>
  <si>
    <r>
      <rPr>
        <sz val="10"/>
        <color theme="1"/>
        <rFont val="ＭＳ 明朝"/>
        <family val="1"/>
        <charset val="128"/>
      </rPr>
      <t>（病院様式</t>
    </r>
    <r>
      <rPr>
        <sz val="10"/>
        <color theme="1"/>
        <rFont val="Century"/>
        <family val="1"/>
      </rPr>
      <t>10</t>
    </r>
    <r>
      <rPr>
        <sz val="10"/>
        <color theme="1"/>
        <rFont val="ＭＳ 明朝"/>
        <family val="1"/>
        <charset val="128"/>
      </rPr>
      <t>）</t>
    </r>
  </si>
  <si>
    <r>
      <t>(</t>
    </r>
    <r>
      <rPr>
        <sz val="12"/>
        <color theme="1"/>
        <rFont val="ＭＳ Ｐ明朝"/>
        <family val="1"/>
        <charset val="128"/>
      </rPr>
      <t>生存調査がある場合は</t>
    </r>
    <r>
      <rPr>
        <sz val="12"/>
        <color theme="1"/>
        <rFont val="Century"/>
        <family val="1"/>
      </rPr>
      <t>3</t>
    </r>
    <r>
      <rPr>
        <sz val="12"/>
        <color theme="1"/>
        <rFont val="ＭＳ Ｐ明朝"/>
        <family val="1"/>
        <charset val="128"/>
      </rPr>
      <t>ﾎﾟｲﾝﾄ加算</t>
    </r>
    <r>
      <rPr>
        <sz val="12"/>
        <color theme="1"/>
        <rFont val="Century"/>
        <family val="1"/>
      </rPr>
      <t>)</t>
    </r>
    <phoneticPr fontId="7"/>
  </si>
  <si>
    <r>
      <t xml:space="preserve">B  </t>
    </r>
    <r>
      <rPr>
        <sz val="12"/>
        <color theme="1"/>
        <rFont val="ＭＳ 明朝"/>
        <family val="1"/>
        <charset val="128"/>
      </rPr>
      <t>投与期間</t>
    </r>
    <rPh sb="3" eb="5">
      <t>トウヨ</t>
    </rPh>
    <rPh sb="5" eb="7">
      <t>キカン</t>
    </rPh>
    <phoneticPr fontId="7"/>
  </si>
  <si>
    <r>
      <t>100</t>
    </r>
    <r>
      <rPr>
        <sz val="12"/>
        <color theme="1"/>
        <rFont val="ＭＳ 明朝"/>
        <family val="1"/>
        <charset val="128"/>
      </rPr>
      <t>週～</t>
    </r>
    <r>
      <rPr>
        <sz val="12"/>
        <color theme="1"/>
        <rFont val="Century"/>
        <family val="1"/>
      </rPr>
      <t>124</t>
    </r>
    <r>
      <rPr>
        <sz val="12"/>
        <color theme="1"/>
        <rFont val="ＭＳ 明朝"/>
        <family val="1"/>
        <charset val="128"/>
      </rPr>
      <t>週</t>
    </r>
    <rPh sb="3" eb="4">
      <t>シュウ</t>
    </rPh>
    <rPh sb="8" eb="9">
      <t>シュウ</t>
    </rPh>
    <phoneticPr fontId="7"/>
  </si>
  <si>
    <r>
      <t>125</t>
    </r>
    <r>
      <rPr>
        <sz val="12"/>
        <color theme="1"/>
        <rFont val="ＭＳ 明朝"/>
        <family val="1"/>
        <charset val="128"/>
      </rPr>
      <t>週～</t>
    </r>
    <r>
      <rPr>
        <sz val="12"/>
        <color theme="1"/>
        <rFont val="Century"/>
        <family val="1"/>
      </rPr>
      <t>149</t>
    </r>
    <r>
      <rPr>
        <sz val="12"/>
        <color theme="1"/>
        <rFont val="ＭＳ 明朝"/>
        <family val="1"/>
        <charset val="128"/>
      </rPr>
      <t>週</t>
    </r>
    <rPh sb="3" eb="4">
      <t>シュウ</t>
    </rPh>
    <rPh sb="8" eb="9">
      <t>シュウ</t>
    </rPh>
    <phoneticPr fontId="7"/>
  </si>
  <si>
    <r>
      <t>30</t>
    </r>
    <r>
      <rPr>
        <sz val="12"/>
        <color theme="1"/>
        <rFont val="ＭＳ 明朝"/>
        <family val="1"/>
        <charset val="128"/>
      </rPr>
      <t>ポイント</t>
    </r>
  </si>
  <si>
    <r>
      <t>150</t>
    </r>
    <r>
      <rPr>
        <sz val="12"/>
        <color theme="1"/>
        <rFont val="ＭＳ 明朝"/>
        <family val="1"/>
        <charset val="128"/>
      </rPr>
      <t>週～</t>
    </r>
    <r>
      <rPr>
        <sz val="12"/>
        <color theme="1"/>
        <rFont val="Century"/>
        <family val="1"/>
      </rPr>
      <t>174</t>
    </r>
    <r>
      <rPr>
        <sz val="12"/>
        <color theme="1"/>
        <rFont val="ＭＳ 明朝"/>
        <family val="1"/>
        <charset val="128"/>
      </rPr>
      <t>週</t>
    </r>
    <rPh sb="3" eb="4">
      <t>シュウ</t>
    </rPh>
    <rPh sb="8" eb="9">
      <t>シュウ</t>
    </rPh>
    <phoneticPr fontId="7"/>
  </si>
  <si>
    <r>
      <t>39</t>
    </r>
    <r>
      <rPr>
        <sz val="12"/>
        <color theme="1"/>
        <rFont val="ＭＳ 明朝"/>
        <family val="1"/>
        <charset val="128"/>
      </rPr>
      <t>ポイント</t>
    </r>
  </si>
  <si>
    <r>
      <t>175</t>
    </r>
    <r>
      <rPr>
        <sz val="12"/>
        <color theme="1"/>
        <rFont val="ＭＳ 明朝"/>
        <family val="1"/>
        <charset val="128"/>
      </rPr>
      <t>週～</t>
    </r>
    <r>
      <rPr>
        <sz val="12"/>
        <color theme="1"/>
        <rFont val="Century"/>
        <family val="1"/>
      </rPr>
      <t>199</t>
    </r>
    <r>
      <rPr>
        <sz val="12"/>
        <color theme="1"/>
        <rFont val="ＭＳ 明朝"/>
        <family val="1"/>
        <charset val="128"/>
      </rPr>
      <t>週</t>
    </r>
    <rPh sb="3" eb="4">
      <t>シュウ</t>
    </rPh>
    <rPh sb="8" eb="9">
      <t>シュウ</t>
    </rPh>
    <phoneticPr fontId="7"/>
  </si>
  <si>
    <r>
      <t>48</t>
    </r>
    <r>
      <rPr>
        <sz val="12"/>
        <color theme="1"/>
        <rFont val="ＭＳ 明朝"/>
        <family val="1"/>
        <charset val="128"/>
      </rPr>
      <t>ポイント</t>
    </r>
  </si>
  <si>
    <r>
      <t>200</t>
    </r>
    <r>
      <rPr>
        <sz val="12"/>
        <color theme="1"/>
        <rFont val="ＭＳ 明朝"/>
        <family val="1"/>
        <charset val="128"/>
      </rPr>
      <t>週～</t>
    </r>
    <r>
      <rPr>
        <sz val="12"/>
        <color theme="1"/>
        <rFont val="Century"/>
        <family val="1"/>
      </rPr>
      <t>224</t>
    </r>
    <r>
      <rPr>
        <sz val="12"/>
        <color theme="1"/>
        <rFont val="ＭＳ 明朝"/>
        <family val="1"/>
        <charset val="128"/>
      </rPr>
      <t>週</t>
    </r>
    <rPh sb="3" eb="4">
      <t>シュウ</t>
    </rPh>
    <rPh sb="8" eb="9">
      <t>シュウ</t>
    </rPh>
    <phoneticPr fontId="7"/>
  </si>
  <si>
    <r>
      <t>57</t>
    </r>
    <r>
      <rPr>
        <sz val="12"/>
        <color theme="1"/>
        <rFont val="ＭＳ 明朝"/>
        <family val="1"/>
        <charset val="128"/>
      </rPr>
      <t>ポイント</t>
    </r>
  </si>
  <si>
    <r>
      <t>225</t>
    </r>
    <r>
      <rPr>
        <sz val="12"/>
        <color theme="1"/>
        <rFont val="ＭＳ 明朝"/>
        <family val="1"/>
        <charset val="128"/>
      </rPr>
      <t>週～</t>
    </r>
    <r>
      <rPr>
        <sz val="12"/>
        <color theme="1"/>
        <rFont val="Century"/>
        <family val="1"/>
      </rPr>
      <t>249</t>
    </r>
    <r>
      <rPr>
        <sz val="12"/>
        <color theme="1"/>
        <rFont val="ＭＳ 明朝"/>
        <family val="1"/>
        <charset val="128"/>
      </rPr>
      <t>週</t>
    </r>
    <rPh sb="3" eb="4">
      <t>シュウ</t>
    </rPh>
    <rPh sb="8" eb="9">
      <t>シュウ</t>
    </rPh>
    <phoneticPr fontId="7"/>
  </si>
  <si>
    <r>
      <t>66</t>
    </r>
    <r>
      <rPr>
        <sz val="12"/>
        <color theme="1"/>
        <rFont val="ＭＳ 明朝"/>
        <family val="1"/>
        <charset val="128"/>
      </rPr>
      <t>ポイント</t>
    </r>
  </si>
  <si>
    <r>
      <t>250</t>
    </r>
    <r>
      <rPr>
        <sz val="12"/>
        <color theme="1"/>
        <rFont val="ＭＳ 明朝"/>
        <family val="1"/>
        <charset val="128"/>
      </rPr>
      <t>週～</t>
    </r>
    <r>
      <rPr>
        <sz val="12"/>
        <color theme="1"/>
        <rFont val="Century"/>
        <family val="1"/>
      </rPr>
      <t>274</t>
    </r>
    <r>
      <rPr>
        <sz val="12"/>
        <color theme="1"/>
        <rFont val="ＭＳ 明朝"/>
        <family val="1"/>
        <charset val="128"/>
      </rPr>
      <t>週</t>
    </r>
    <rPh sb="3" eb="4">
      <t>シュウ</t>
    </rPh>
    <rPh sb="8" eb="9">
      <t>シュウ</t>
    </rPh>
    <phoneticPr fontId="7"/>
  </si>
  <si>
    <r>
      <t>75</t>
    </r>
    <r>
      <rPr>
        <sz val="12"/>
        <color theme="1"/>
        <rFont val="ＭＳ 明朝"/>
        <family val="1"/>
        <charset val="128"/>
      </rPr>
      <t>ポイント</t>
    </r>
  </si>
  <si>
    <r>
      <t>275</t>
    </r>
    <r>
      <rPr>
        <sz val="12"/>
        <color theme="1"/>
        <rFont val="ＭＳ 明朝"/>
        <family val="1"/>
        <charset val="128"/>
      </rPr>
      <t>週～</t>
    </r>
    <r>
      <rPr>
        <sz val="12"/>
        <color theme="1"/>
        <rFont val="Century"/>
        <family val="1"/>
      </rPr>
      <t>299</t>
    </r>
    <r>
      <rPr>
        <sz val="12"/>
        <color theme="1"/>
        <rFont val="ＭＳ 明朝"/>
        <family val="1"/>
        <charset val="128"/>
      </rPr>
      <t>週</t>
    </r>
    <rPh sb="3" eb="4">
      <t>シュウ</t>
    </rPh>
    <rPh sb="8" eb="9">
      <t>シュウ</t>
    </rPh>
    <phoneticPr fontId="7"/>
  </si>
  <si>
    <r>
      <t>84</t>
    </r>
    <r>
      <rPr>
        <sz val="12"/>
        <color theme="1"/>
        <rFont val="ＭＳ 明朝"/>
        <family val="1"/>
        <charset val="128"/>
      </rPr>
      <t>ポイント</t>
    </r>
  </si>
  <si>
    <r>
      <t>300</t>
    </r>
    <r>
      <rPr>
        <sz val="12"/>
        <color theme="1"/>
        <rFont val="ＭＳ 明朝"/>
        <family val="1"/>
        <charset val="128"/>
      </rPr>
      <t>週～</t>
    </r>
    <r>
      <rPr>
        <sz val="12"/>
        <color theme="1"/>
        <rFont val="Century"/>
        <family val="1"/>
      </rPr>
      <t>324</t>
    </r>
    <r>
      <rPr>
        <sz val="12"/>
        <color theme="1"/>
        <rFont val="ＭＳ 明朝"/>
        <family val="1"/>
        <charset val="128"/>
      </rPr>
      <t>週</t>
    </r>
    <rPh sb="3" eb="4">
      <t>シュウ</t>
    </rPh>
    <rPh sb="8" eb="9">
      <t>シュウ</t>
    </rPh>
    <phoneticPr fontId="7"/>
  </si>
  <si>
    <r>
      <t>93</t>
    </r>
    <r>
      <rPr>
        <sz val="12"/>
        <color theme="1"/>
        <rFont val="ＭＳ 明朝"/>
        <family val="1"/>
        <charset val="128"/>
      </rPr>
      <t>ポイント</t>
    </r>
  </si>
  <si>
    <r>
      <t>21</t>
    </r>
    <r>
      <rPr>
        <sz val="12"/>
        <color theme="1"/>
        <rFont val="ＭＳ 明朝"/>
        <family val="1"/>
        <charset val="128"/>
      </rPr>
      <t>ポイント</t>
    </r>
    <phoneticPr fontId="7"/>
  </si>
  <si>
    <t>Q</t>
    <phoneticPr fontId="7"/>
  </si>
  <si>
    <r>
      <rPr>
        <sz val="10"/>
        <color theme="1"/>
        <rFont val="ＭＳ 明朝"/>
        <family val="1"/>
        <charset val="128"/>
      </rPr>
      <t>（病院様式</t>
    </r>
    <r>
      <rPr>
        <sz val="10"/>
        <color theme="1"/>
        <rFont val="Century"/>
        <family val="1"/>
      </rPr>
      <t>28-1</t>
    </r>
    <r>
      <rPr>
        <sz val="10"/>
        <color theme="1"/>
        <rFont val="ＭＳ 明朝"/>
        <family val="1"/>
        <charset val="128"/>
      </rPr>
      <t>）</t>
    </r>
    <phoneticPr fontId="7"/>
  </si>
  <si>
    <t>　</t>
  </si>
  <si>
    <t>○を1か所記入していただくと、自動計算されます。</t>
    <rPh sb="4" eb="5">
      <t>ショ</t>
    </rPh>
    <rPh sb="5" eb="7">
      <t>キニュウ</t>
    </rPh>
    <rPh sb="15" eb="17">
      <t>ジドウ</t>
    </rPh>
    <rPh sb="17" eb="19">
      <t>ケイサン</t>
    </rPh>
    <phoneticPr fontId="13"/>
  </si>
  <si>
    <r>
      <rPr>
        <b/>
        <sz val="18"/>
        <color theme="1"/>
        <rFont val="ＭＳ 明朝"/>
        <family val="1"/>
        <charset val="128"/>
      </rPr>
      <t>治験に係る経費積算表</t>
    </r>
    <r>
      <rPr>
        <b/>
        <sz val="18"/>
        <color theme="1"/>
        <rFont val="Century"/>
        <family val="1"/>
      </rPr>
      <t>(</t>
    </r>
    <r>
      <rPr>
        <b/>
        <sz val="18"/>
        <color theme="1"/>
        <rFont val="ＭＳ 明朝"/>
        <family val="1"/>
        <charset val="128"/>
      </rPr>
      <t>体外診断薬・院内</t>
    </r>
    <r>
      <rPr>
        <b/>
        <sz val="18"/>
        <color theme="1"/>
        <rFont val="Century"/>
        <family val="1"/>
      </rPr>
      <t>CRC</t>
    </r>
    <r>
      <rPr>
        <b/>
        <sz val="18"/>
        <color theme="1"/>
        <rFont val="ＭＳ 明朝"/>
        <family val="1"/>
        <charset val="128"/>
      </rPr>
      <t>用</t>
    </r>
    <r>
      <rPr>
        <b/>
        <sz val="18"/>
        <color theme="1"/>
        <rFont val="Century"/>
        <family val="1"/>
      </rPr>
      <t>)</t>
    </r>
    <rPh sb="17" eb="19">
      <t>インナイ</t>
    </rPh>
    <rPh sb="22" eb="23">
      <t>ヨウ</t>
    </rPh>
    <phoneticPr fontId="7"/>
  </si>
  <si>
    <r>
      <rPr>
        <sz val="12"/>
        <color theme="1"/>
        <rFont val="ＭＳ 明朝"/>
        <family val="1"/>
        <charset val="128"/>
      </rPr>
      <t>検体数</t>
    </r>
  </si>
  <si>
    <r>
      <rPr>
        <sz val="12"/>
        <color theme="1"/>
        <rFont val="ＭＳ 明朝"/>
        <family val="1"/>
        <charset val="128"/>
      </rPr>
      <t>負荷試験</t>
    </r>
  </si>
  <si>
    <r>
      <rPr>
        <sz val="12"/>
        <color theme="1"/>
        <rFont val="ＭＳ 明朝"/>
        <family val="1"/>
        <charset val="128"/>
      </rPr>
      <t>検体採取の難易度</t>
    </r>
  </si>
  <si>
    <r>
      <rPr>
        <sz val="12"/>
        <color theme="1"/>
        <rFont val="ＭＳ 明朝"/>
        <family val="1"/>
        <charset val="128"/>
      </rPr>
      <t>検体の対象</t>
    </r>
  </si>
  <si>
    <r>
      <rPr>
        <sz val="12"/>
        <color theme="1"/>
        <rFont val="ＭＳ 明朝"/>
        <family val="1"/>
        <charset val="128"/>
      </rPr>
      <t>検体収集の難易度</t>
    </r>
  </si>
  <si>
    <r>
      <rPr>
        <sz val="12"/>
        <color theme="1"/>
        <rFont val="ＭＳ 明朝"/>
        <family val="1"/>
        <charset val="128"/>
      </rPr>
      <t>経過観察</t>
    </r>
  </si>
  <si>
    <r>
      <rPr>
        <sz val="12"/>
        <color theme="1"/>
        <rFont val="ＭＳ 明朝"/>
        <family val="1"/>
        <charset val="128"/>
      </rPr>
      <t>測定方法</t>
    </r>
  </si>
  <si>
    <r>
      <rPr>
        <sz val="12"/>
        <color theme="1"/>
        <rFont val="ＭＳ 明朝"/>
        <family val="1"/>
        <charset val="128"/>
      </rPr>
      <t>症例発表会</t>
    </r>
  </si>
  <si>
    <r>
      <rPr>
        <sz val="12"/>
        <color theme="1"/>
        <rFont val="ＭＳ 明朝"/>
        <family val="1"/>
        <charset val="128"/>
      </rPr>
      <t>承認申請に使用される文書等の作成</t>
    </r>
  </si>
  <si>
    <r>
      <rPr>
        <sz val="12"/>
        <color theme="1"/>
        <rFont val="ＭＳ 明朝"/>
        <family val="1"/>
        <charset val="128"/>
      </rPr>
      <t>合計ポイント</t>
    </r>
  </si>
  <si>
    <r>
      <rPr>
        <sz val="12"/>
        <color theme="1"/>
        <rFont val="ＭＳ 明朝"/>
        <family val="1"/>
        <charset val="128"/>
      </rPr>
      <t>合計ポイント</t>
    </r>
    <r>
      <rPr>
        <sz val="12"/>
        <color theme="1"/>
        <rFont val="Century"/>
        <family val="1"/>
      </rPr>
      <t>×6,400(</t>
    </r>
    <r>
      <rPr>
        <sz val="12"/>
        <color theme="1"/>
        <rFont val="ＭＳ 明朝"/>
        <family val="1"/>
        <charset val="128"/>
      </rPr>
      <t>円</t>
    </r>
    <r>
      <rPr>
        <sz val="12"/>
        <color theme="1"/>
        <rFont val="Century"/>
        <family val="1"/>
      </rPr>
      <t>)</t>
    </r>
    <rPh sb="0" eb="2">
      <t>ゴウケイ</t>
    </rPh>
    <phoneticPr fontId="7"/>
  </si>
  <si>
    <r>
      <rPr>
        <sz val="12"/>
        <color theme="1"/>
        <rFont val="ＭＳ 明朝"/>
        <family val="1"/>
        <charset val="128"/>
      </rPr>
      <t>要素</t>
    </r>
  </si>
  <si>
    <r>
      <rPr>
        <sz val="12"/>
        <color theme="1"/>
        <rFont val="ＭＳ Ｐ明朝"/>
        <family val="1"/>
        <charset val="128"/>
      </rPr>
      <t>ウエイト</t>
    </r>
    <phoneticPr fontId="7"/>
  </si>
  <si>
    <r>
      <rPr>
        <sz val="12"/>
        <color theme="1"/>
        <rFont val="ＭＳ 明朝"/>
        <family val="1"/>
        <charset val="128"/>
      </rPr>
      <t>Ⅰ</t>
    </r>
  </si>
  <si>
    <r>
      <rPr>
        <sz val="12"/>
        <color theme="1"/>
        <rFont val="ＭＳ 明朝"/>
        <family val="1"/>
        <charset val="128"/>
      </rPr>
      <t>Ⅱ</t>
    </r>
  </si>
  <si>
    <r>
      <rPr>
        <sz val="12"/>
        <color theme="1"/>
        <rFont val="ＭＳ 明朝"/>
        <family val="1"/>
        <charset val="128"/>
      </rPr>
      <t>Ⅲ</t>
    </r>
  </si>
  <si>
    <r>
      <rPr>
        <sz val="12"/>
        <color theme="1"/>
        <rFont val="ＭＳ 明朝"/>
        <family val="1"/>
        <charset val="128"/>
      </rPr>
      <t>Ⅳ</t>
    </r>
  </si>
  <si>
    <r>
      <rPr>
        <sz val="12"/>
        <color theme="1"/>
        <rFont val="ＭＳ 明朝"/>
        <family val="1"/>
        <charset val="128"/>
      </rPr>
      <t>計</t>
    </r>
  </si>
  <si>
    <r>
      <t>(</t>
    </r>
    <r>
      <rPr>
        <sz val="12"/>
        <color theme="1"/>
        <rFont val="ＭＳ 明朝"/>
        <family val="1"/>
        <charset val="128"/>
      </rPr>
      <t>ｳｪｲﾄ</t>
    </r>
    <r>
      <rPr>
        <sz val="12"/>
        <color theme="1"/>
        <rFont val="Century"/>
        <family val="1"/>
      </rPr>
      <t>×1)</t>
    </r>
  </si>
  <si>
    <r>
      <t>(</t>
    </r>
    <r>
      <rPr>
        <sz val="12"/>
        <color theme="1"/>
        <rFont val="ＭＳ 明朝"/>
        <family val="1"/>
        <charset val="128"/>
      </rPr>
      <t>ｳｴｲﾄ</t>
    </r>
    <r>
      <rPr>
        <sz val="12"/>
        <color theme="1"/>
        <rFont val="Century"/>
        <family val="1"/>
      </rPr>
      <t>×2)</t>
    </r>
  </si>
  <si>
    <r>
      <t>(</t>
    </r>
    <r>
      <rPr>
        <sz val="12"/>
        <color theme="1"/>
        <rFont val="ＭＳ 明朝"/>
        <family val="1"/>
        <charset val="128"/>
      </rPr>
      <t>ｳｴｲﾄ</t>
    </r>
    <r>
      <rPr>
        <sz val="12"/>
        <color theme="1"/>
        <rFont val="Century"/>
        <family val="1"/>
      </rPr>
      <t>×3)</t>
    </r>
  </si>
  <si>
    <r>
      <t>(</t>
    </r>
    <r>
      <rPr>
        <sz val="12"/>
        <color theme="1"/>
        <rFont val="ＭＳ 明朝"/>
        <family val="1"/>
        <charset val="128"/>
      </rPr>
      <t>ｳｴｲﾄ</t>
    </r>
    <r>
      <rPr>
        <sz val="12"/>
        <color theme="1"/>
        <rFont val="Century"/>
        <family val="1"/>
      </rPr>
      <t>×5)</t>
    </r>
  </si>
  <si>
    <r>
      <t>75</t>
    </r>
    <r>
      <rPr>
        <sz val="12"/>
        <color theme="1"/>
        <rFont val="ＭＳ 明朝"/>
        <family val="1"/>
        <charset val="128"/>
      </rPr>
      <t>以下</t>
    </r>
  </si>
  <si>
    <r>
      <t>76</t>
    </r>
    <r>
      <rPr>
        <sz val="12"/>
        <color theme="1"/>
        <rFont val="ＭＳ 明朝"/>
        <family val="1"/>
        <charset val="128"/>
      </rPr>
      <t>～</t>
    </r>
    <r>
      <rPr>
        <sz val="12"/>
        <color theme="1"/>
        <rFont val="Century"/>
        <family val="1"/>
      </rPr>
      <t>150</t>
    </r>
  </si>
  <si>
    <r>
      <t>151</t>
    </r>
    <r>
      <rPr>
        <sz val="12"/>
        <color theme="1"/>
        <rFont val="ＭＳ 明朝"/>
        <family val="1"/>
        <charset val="128"/>
      </rPr>
      <t>以上</t>
    </r>
  </si>
  <si>
    <r>
      <rPr>
        <sz val="12"/>
        <color theme="1"/>
        <rFont val="ＭＳ 明朝"/>
        <family val="1"/>
        <charset val="128"/>
      </rPr>
      <t>尿、糞便、唾液、喀痰、毛髪、涙液、汗</t>
    </r>
  </si>
  <si>
    <r>
      <rPr>
        <sz val="12"/>
        <color theme="1"/>
        <rFont val="ＭＳ 明朝"/>
        <family val="1"/>
        <charset val="128"/>
      </rPr>
      <t>血液、分泌物、精液、粘液、乳汁、滑液</t>
    </r>
  </si>
  <si>
    <r>
      <rPr>
        <sz val="12"/>
        <color theme="1"/>
        <rFont val="ＭＳ 明朝"/>
        <family val="1"/>
        <charset val="128"/>
      </rPr>
      <t>胃液、腸液</t>
    </r>
  </si>
  <si>
    <r>
      <rPr>
        <sz val="12"/>
        <color theme="1"/>
        <rFont val="ＭＳ 明朝"/>
        <family val="1"/>
        <charset val="128"/>
      </rPr>
      <t>髄液、羊水、組織、胸水、腹水、腫瘍内容物</t>
    </r>
  </si>
  <si>
    <r>
      <rPr>
        <sz val="12"/>
        <color theme="1"/>
        <rFont val="ＭＳ 明朝"/>
        <family val="1"/>
        <charset val="128"/>
      </rPr>
      <t>成人</t>
    </r>
  </si>
  <si>
    <r>
      <rPr>
        <sz val="12"/>
        <color theme="1"/>
        <rFont val="ＭＳ 明朝"/>
        <family val="1"/>
        <charset val="128"/>
      </rPr>
      <t>小児</t>
    </r>
  </si>
  <si>
    <r>
      <rPr>
        <sz val="12"/>
        <color theme="1"/>
        <rFont val="ＭＳ 明朝"/>
        <family val="1"/>
        <charset val="128"/>
      </rPr>
      <t>新生児</t>
    </r>
  </si>
  <si>
    <r>
      <rPr>
        <sz val="12"/>
        <color theme="1"/>
        <rFont val="ＭＳ 明朝"/>
        <family val="1"/>
        <charset val="128"/>
      </rPr>
      <t>希少疾病以外</t>
    </r>
  </si>
  <si>
    <r>
      <rPr>
        <sz val="12"/>
        <color theme="1"/>
        <rFont val="ＭＳ 明朝"/>
        <family val="1"/>
        <charset val="128"/>
      </rPr>
      <t>希少疾病対象</t>
    </r>
  </si>
  <si>
    <r>
      <rPr>
        <sz val="12"/>
        <color theme="1"/>
        <rFont val="ＭＳ 明朝"/>
        <family val="1"/>
        <charset val="128"/>
      </rPr>
      <t>自動分析法</t>
    </r>
  </si>
  <si>
    <r>
      <rPr>
        <sz val="12"/>
        <color theme="1"/>
        <rFont val="ＭＳ 明朝"/>
        <family val="1"/>
        <charset val="128"/>
      </rPr>
      <t>用手法</t>
    </r>
  </si>
  <si>
    <r>
      <rPr>
        <sz val="12"/>
        <color theme="1"/>
        <rFont val="ＭＳ 明朝"/>
        <family val="1"/>
        <charset val="128"/>
      </rPr>
      <t>有</t>
    </r>
  </si>
  <si>
    <r>
      <rPr>
        <sz val="12"/>
        <color theme="1"/>
        <rFont val="ＭＳ 明朝"/>
        <family val="1"/>
        <charset val="128"/>
      </rPr>
      <t>承認</t>
    </r>
    <r>
      <rPr>
        <sz val="12"/>
        <color theme="1"/>
        <rFont val="Century"/>
        <family val="1"/>
      </rPr>
      <t>№</t>
    </r>
    <r>
      <rPr>
        <sz val="12"/>
        <color theme="1"/>
        <rFont val="ＭＳ 明朝"/>
        <family val="1"/>
        <charset val="128"/>
      </rPr>
      <t>　　　　</t>
    </r>
    <phoneticPr fontId="7"/>
  </si>
  <si>
    <r>
      <rPr>
        <sz val="12"/>
        <color theme="1"/>
        <rFont val="ＭＳ 明朝"/>
        <family val="1"/>
        <charset val="128"/>
      </rPr>
      <t>企業名</t>
    </r>
  </si>
  <si>
    <r>
      <rPr>
        <sz val="12"/>
        <color theme="1"/>
        <rFont val="ＭＳ 明朝"/>
        <family val="1"/>
        <charset val="128"/>
      </rPr>
      <t>診療科名</t>
    </r>
    <phoneticPr fontId="7"/>
  </si>
  <si>
    <r>
      <rPr>
        <sz val="12"/>
        <color theme="1"/>
        <rFont val="ＭＳ 明朝"/>
        <family val="1"/>
        <charset val="128"/>
      </rPr>
      <t>項目</t>
    </r>
  </si>
  <si>
    <r>
      <rPr>
        <sz val="12"/>
        <color theme="1"/>
        <rFont val="ＭＳ 明朝"/>
        <family val="1"/>
        <charset val="128"/>
      </rPr>
      <t>摘要</t>
    </r>
  </si>
  <si>
    <r>
      <rPr>
        <sz val="12"/>
        <color theme="1"/>
        <rFont val="ＭＳ 明朝"/>
        <family val="1"/>
        <charset val="128"/>
      </rPr>
      <t>金額</t>
    </r>
  </si>
  <si>
    <r>
      <rPr>
        <sz val="12"/>
        <color theme="1"/>
        <rFont val="ＭＳ 明朝"/>
        <family val="1"/>
        <charset val="128"/>
      </rPr>
      <t>別紙ポイント算出表</t>
    </r>
    <r>
      <rPr>
        <sz val="12"/>
        <color theme="1"/>
        <rFont val="Century"/>
        <family val="1"/>
      </rPr>
      <t xml:space="preserve"> </t>
    </r>
    <phoneticPr fontId="7"/>
  </si>
  <si>
    <r>
      <t>51</t>
    </r>
    <r>
      <rPr>
        <sz val="12"/>
        <color theme="1"/>
        <rFont val="ＭＳ 明朝"/>
        <family val="1"/>
        <charset val="128"/>
      </rPr>
      <t>～</t>
    </r>
    <r>
      <rPr>
        <sz val="12"/>
        <color theme="1"/>
        <rFont val="Century"/>
        <family val="1"/>
      </rPr>
      <t>100</t>
    </r>
    <r>
      <rPr>
        <sz val="12"/>
        <color theme="1"/>
        <rFont val="ＭＳ 明朝"/>
        <family val="1"/>
        <charset val="128"/>
      </rPr>
      <t>以下</t>
    </r>
  </si>
  <si>
    <r>
      <t>101</t>
    </r>
    <r>
      <rPr>
        <sz val="12"/>
        <color theme="1"/>
        <rFont val="ＭＳ 明朝"/>
        <family val="1"/>
        <charset val="128"/>
      </rPr>
      <t>～</t>
    </r>
    <r>
      <rPr>
        <sz val="12"/>
        <color theme="1"/>
        <rFont val="Century"/>
        <family val="1"/>
      </rPr>
      <t>300</t>
    </r>
    <r>
      <rPr>
        <sz val="12"/>
        <color theme="1"/>
        <rFont val="ＭＳ 明朝"/>
        <family val="1"/>
        <charset val="128"/>
      </rPr>
      <t>以下</t>
    </r>
  </si>
  <si>
    <r>
      <t>301</t>
    </r>
    <r>
      <rPr>
        <sz val="12"/>
        <color theme="1"/>
        <rFont val="ＭＳ 明朝"/>
        <family val="1"/>
        <charset val="128"/>
      </rPr>
      <t>以上</t>
    </r>
    <phoneticPr fontId="7"/>
  </si>
  <si>
    <r>
      <t>(</t>
    </r>
    <r>
      <rPr>
        <sz val="12"/>
        <color theme="1"/>
        <rFont val="ＭＳ 明朝"/>
        <family val="1"/>
        <charset val="128"/>
      </rPr>
      <t>ｳｴｲﾄ</t>
    </r>
    <r>
      <rPr>
        <sz val="12"/>
        <color theme="1"/>
        <rFont val="Century"/>
        <family val="1"/>
      </rPr>
      <t>×1)</t>
    </r>
  </si>
  <si>
    <r>
      <t>(</t>
    </r>
    <r>
      <rPr>
        <sz val="12"/>
        <color theme="1"/>
        <rFont val="ＭＳ 明朝"/>
        <family val="1"/>
        <charset val="128"/>
      </rPr>
      <t>ｳｴｲﾄ</t>
    </r>
    <r>
      <rPr>
        <sz val="12"/>
        <color theme="1"/>
        <rFont val="Century"/>
        <family val="1"/>
      </rPr>
      <t>×8)</t>
    </r>
  </si>
  <si>
    <r>
      <rPr>
        <sz val="12"/>
        <color theme="1"/>
        <rFont val="ＭＳ 明朝"/>
        <family val="1"/>
        <charset val="128"/>
      </rPr>
      <t>症例の重篤度</t>
    </r>
  </si>
  <si>
    <r>
      <rPr>
        <sz val="12"/>
        <color theme="1"/>
        <rFont val="ＭＳ 明朝"/>
        <family val="1"/>
        <charset val="128"/>
      </rPr>
      <t>軽度</t>
    </r>
  </si>
  <si>
    <r>
      <rPr>
        <sz val="12"/>
        <color theme="1"/>
        <rFont val="ＭＳ 明朝"/>
        <family val="1"/>
        <charset val="128"/>
      </rPr>
      <t>中等度</t>
    </r>
  </si>
  <si>
    <r>
      <rPr>
        <sz val="12"/>
        <color theme="1"/>
        <rFont val="ＭＳ 明朝"/>
        <family val="1"/>
        <charset val="128"/>
      </rPr>
      <t>重症又は重篤</t>
    </r>
  </si>
  <si>
    <r>
      <rPr>
        <sz val="12"/>
        <color theme="1"/>
        <rFont val="ＭＳ 明朝"/>
        <family val="1"/>
        <charset val="128"/>
      </rPr>
      <t>入院・外来の別</t>
    </r>
  </si>
  <si>
    <r>
      <rPr>
        <sz val="12"/>
        <color theme="1"/>
        <rFont val="ＭＳ 明朝"/>
        <family val="1"/>
        <charset val="128"/>
      </rPr>
      <t>外来</t>
    </r>
  </si>
  <si>
    <r>
      <rPr>
        <sz val="12"/>
        <color theme="1"/>
        <rFont val="ＭＳ 明朝"/>
        <family val="1"/>
        <charset val="128"/>
      </rPr>
      <t>入院</t>
    </r>
  </si>
  <si>
    <r>
      <rPr>
        <sz val="12"/>
        <color theme="1"/>
        <rFont val="ＭＳ 明朝"/>
        <family val="1"/>
        <charset val="128"/>
      </rPr>
      <t>治験薬の投与の経路</t>
    </r>
  </si>
  <si>
    <r>
      <rPr>
        <sz val="12"/>
        <color theme="1"/>
        <rFont val="ＭＳ 明朝"/>
        <family val="1"/>
        <charset val="128"/>
      </rPr>
      <t>外用・経口</t>
    </r>
  </si>
  <si>
    <r>
      <rPr>
        <sz val="12"/>
        <color theme="1"/>
        <rFont val="ＭＳ 明朝"/>
        <family val="1"/>
        <charset val="128"/>
      </rPr>
      <t>皮下・筋注</t>
    </r>
  </si>
  <si>
    <r>
      <rPr>
        <sz val="12"/>
        <color theme="1"/>
        <rFont val="ＭＳ 明朝"/>
        <family val="1"/>
        <charset val="128"/>
      </rPr>
      <t>静注</t>
    </r>
  </si>
  <si>
    <r>
      <rPr>
        <sz val="12"/>
        <color theme="1"/>
        <rFont val="ＭＳ 明朝"/>
        <family val="1"/>
        <charset val="128"/>
      </rPr>
      <t>点滴静注・その他</t>
    </r>
    <phoneticPr fontId="7"/>
  </si>
  <si>
    <r>
      <rPr>
        <sz val="12"/>
        <color theme="1"/>
        <rFont val="ＭＳ 明朝"/>
        <family val="1"/>
        <charset val="128"/>
      </rPr>
      <t>デザイン</t>
    </r>
    <r>
      <rPr>
        <sz val="12"/>
        <color theme="1"/>
        <rFont val="Century"/>
        <family val="1"/>
      </rPr>
      <t>1</t>
    </r>
  </si>
  <si>
    <r>
      <rPr>
        <sz val="12"/>
        <color theme="1"/>
        <rFont val="ＭＳ 明朝"/>
        <family val="1"/>
        <charset val="128"/>
      </rPr>
      <t>オープン</t>
    </r>
  </si>
  <si>
    <r>
      <rPr>
        <sz val="12"/>
        <color theme="1"/>
        <rFont val="ＭＳ 明朝"/>
        <family val="1"/>
        <charset val="128"/>
      </rPr>
      <t>単盲検</t>
    </r>
  </si>
  <si>
    <r>
      <rPr>
        <sz val="12"/>
        <color theme="1"/>
        <rFont val="ＭＳ 明朝"/>
        <family val="1"/>
        <charset val="128"/>
      </rPr>
      <t>二重盲検</t>
    </r>
  </si>
  <si>
    <r>
      <rPr>
        <sz val="12"/>
        <color theme="1"/>
        <rFont val="ＭＳ 明朝"/>
        <family val="1"/>
        <charset val="128"/>
      </rPr>
      <t>デザイン</t>
    </r>
    <r>
      <rPr>
        <sz val="12"/>
        <color theme="1"/>
        <rFont val="Century"/>
        <family val="1"/>
      </rPr>
      <t>2</t>
    </r>
  </si>
  <si>
    <r>
      <rPr>
        <sz val="12"/>
        <color theme="1"/>
        <rFont val="ＭＳ 明朝"/>
        <family val="1"/>
        <charset val="128"/>
      </rPr>
      <t>国際共同治験</t>
    </r>
  </si>
  <si>
    <r>
      <rPr>
        <sz val="12"/>
        <color theme="1"/>
        <rFont val="ＭＳ 明朝"/>
        <family val="1"/>
        <charset val="128"/>
      </rPr>
      <t>ポピュレーション</t>
    </r>
  </si>
  <si>
    <r>
      <rPr>
        <sz val="12"/>
        <color theme="1"/>
        <rFont val="ＭＳ 明朝"/>
        <family val="1"/>
        <charset val="128"/>
      </rPr>
      <t>小児、成人</t>
    </r>
    <r>
      <rPr>
        <sz val="12"/>
        <color theme="1"/>
        <rFont val="Century"/>
        <family val="1"/>
      </rPr>
      <t>(</t>
    </r>
    <r>
      <rPr>
        <sz val="12"/>
        <color theme="1"/>
        <rFont val="ＭＳ 明朝"/>
        <family val="1"/>
        <charset val="128"/>
      </rPr>
      <t>高齢者・肝臓障害等合併有</t>
    </r>
    <r>
      <rPr>
        <sz val="12"/>
        <color theme="1"/>
        <rFont val="Century"/>
        <family val="1"/>
      </rPr>
      <t>)</t>
    </r>
    <phoneticPr fontId="7"/>
  </si>
  <si>
    <r>
      <rPr>
        <sz val="12"/>
        <color theme="1"/>
        <rFont val="ＭＳ 明朝"/>
        <family val="1"/>
        <charset val="128"/>
      </rPr>
      <t>新生児、低体重出生児</t>
    </r>
    <phoneticPr fontId="7"/>
  </si>
  <si>
    <r>
      <rPr>
        <sz val="12"/>
        <color theme="1"/>
        <rFont val="ＭＳ 明朝"/>
        <family val="1"/>
        <charset val="128"/>
      </rPr>
      <t>投与期間</t>
    </r>
  </si>
  <si>
    <r>
      <t>4</t>
    </r>
    <r>
      <rPr>
        <sz val="12"/>
        <color theme="1"/>
        <rFont val="ＭＳ 明朝"/>
        <family val="1"/>
        <charset val="128"/>
      </rPr>
      <t>週以内</t>
    </r>
  </si>
  <si>
    <r>
      <t>5</t>
    </r>
    <r>
      <rPr>
        <sz val="12"/>
        <color theme="1"/>
        <rFont val="ＭＳ 明朝"/>
        <family val="1"/>
        <charset val="128"/>
      </rPr>
      <t>～</t>
    </r>
    <r>
      <rPr>
        <sz val="12"/>
        <color theme="1"/>
        <rFont val="Century"/>
        <family val="1"/>
      </rPr>
      <t>24</t>
    </r>
    <r>
      <rPr>
        <sz val="12"/>
        <color theme="1"/>
        <rFont val="ＭＳ 明朝"/>
        <family val="1"/>
        <charset val="128"/>
      </rPr>
      <t>週</t>
    </r>
  </si>
  <si>
    <r>
      <t>25</t>
    </r>
    <r>
      <rPr>
        <sz val="12"/>
        <color theme="1"/>
        <rFont val="ＭＳ 明朝"/>
        <family val="1"/>
        <charset val="128"/>
      </rPr>
      <t>～</t>
    </r>
    <r>
      <rPr>
        <sz val="12"/>
        <color theme="1"/>
        <rFont val="Century"/>
        <family val="1"/>
      </rPr>
      <t>49</t>
    </r>
    <r>
      <rPr>
        <sz val="12"/>
        <color theme="1"/>
        <rFont val="ＭＳ 明朝"/>
        <family val="1"/>
        <charset val="128"/>
      </rPr>
      <t>週</t>
    </r>
  </si>
  <si>
    <r>
      <rPr>
        <sz val="12"/>
        <rFont val="Century"/>
        <family val="1"/>
      </rPr>
      <t>50</t>
    </r>
    <r>
      <rPr>
        <sz val="12"/>
        <rFont val="ＭＳ 明朝"/>
        <family val="1"/>
        <charset val="128"/>
      </rPr>
      <t>～</t>
    </r>
    <r>
      <rPr>
        <sz val="12"/>
        <rFont val="Century"/>
        <family val="1"/>
      </rPr>
      <t>74</t>
    </r>
    <r>
      <rPr>
        <sz val="12"/>
        <rFont val="ＭＳ 明朝"/>
        <family val="1"/>
        <charset val="128"/>
      </rPr>
      <t>週</t>
    </r>
    <r>
      <rPr>
        <sz val="12"/>
        <color rgb="FFFF0000"/>
        <rFont val="ＭＳ 明朝"/>
        <family val="1"/>
        <charset val="128"/>
      </rPr>
      <t>　　　　　　</t>
    </r>
    <r>
      <rPr>
        <sz val="12"/>
        <color rgb="FFFF0000"/>
        <rFont val="ＭＳ Ｐゴシック"/>
        <family val="3"/>
        <charset val="128"/>
        <scheme val="major"/>
      </rPr>
      <t>　（注2）</t>
    </r>
    <r>
      <rPr>
        <sz val="12"/>
        <color rgb="FFFF0000"/>
        <rFont val="Century"/>
        <family val="1"/>
      </rPr>
      <t>75</t>
    </r>
    <r>
      <rPr>
        <sz val="12"/>
        <color rgb="FFFF0000"/>
        <rFont val="ＭＳ 明朝"/>
        <family val="1"/>
        <charset val="128"/>
      </rPr>
      <t>週以上は</t>
    </r>
    <r>
      <rPr>
        <sz val="12"/>
        <color rgb="FFFF0000"/>
        <rFont val="Century"/>
        <family val="1"/>
      </rPr>
      <t>25</t>
    </r>
    <r>
      <rPr>
        <sz val="12"/>
        <color rgb="FFFF0000"/>
        <rFont val="ＭＳ 明朝"/>
        <family val="1"/>
        <charset val="128"/>
      </rPr>
      <t>週毎に</t>
    </r>
    <r>
      <rPr>
        <sz val="12"/>
        <color rgb="FFFF0000"/>
        <rFont val="Century"/>
        <family val="1"/>
      </rPr>
      <t>9</t>
    </r>
    <r>
      <rPr>
        <sz val="12"/>
        <color rgb="FFFF0000"/>
        <rFont val="ＭＳ 明朝"/>
        <family val="1"/>
        <charset val="128"/>
      </rPr>
      <t>ポイント加算）</t>
    </r>
    <rPh sb="5" eb="6">
      <t>シュウ</t>
    </rPh>
    <rPh sb="14" eb="15">
      <t>チュウ</t>
    </rPh>
    <phoneticPr fontId="7"/>
  </si>
  <si>
    <r>
      <rPr>
        <sz val="12"/>
        <color theme="1"/>
        <rFont val="ＭＳ 明朝"/>
        <family val="1"/>
        <charset val="128"/>
      </rPr>
      <t>実施期間（契約期間）</t>
    </r>
  </si>
  <si>
    <r>
      <t>1</t>
    </r>
    <r>
      <rPr>
        <sz val="12"/>
        <color theme="1"/>
        <rFont val="ＭＳ 明朝"/>
        <family val="1"/>
        <charset val="128"/>
      </rPr>
      <t>年以内</t>
    </r>
    <r>
      <rPr>
        <sz val="10.5"/>
        <color theme="1"/>
        <rFont val="Century"/>
        <family val="1"/>
      </rPr>
      <t/>
    </r>
    <phoneticPr fontId="7"/>
  </si>
  <si>
    <r>
      <t>3</t>
    </r>
    <r>
      <rPr>
        <sz val="12"/>
        <color theme="1"/>
        <rFont val="ＭＳ 明朝"/>
        <family val="1"/>
        <charset val="128"/>
      </rPr>
      <t>年未満</t>
    </r>
    <r>
      <rPr>
        <sz val="10.5"/>
        <color theme="1"/>
        <rFont val="Century"/>
        <family val="1"/>
      </rPr>
      <t/>
    </r>
    <phoneticPr fontId="7"/>
  </si>
  <si>
    <r>
      <t>3</t>
    </r>
    <r>
      <rPr>
        <sz val="12"/>
        <color theme="1"/>
        <rFont val="ＭＳ 明朝"/>
        <family val="1"/>
        <charset val="128"/>
      </rPr>
      <t>年以上</t>
    </r>
    <r>
      <rPr>
        <sz val="10.5"/>
        <color theme="1"/>
        <rFont val="Century"/>
        <family val="1"/>
      </rPr>
      <t/>
    </r>
    <phoneticPr fontId="7"/>
  </si>
  <si>
    <r>
      <rPr>
        <sz val="12"/>
        <color theme="1"/>
        <rFont val="ＭＳ 明朝"/>
        <family val="1"/>
        <charset val="128"/>
      </rPr>
      <t>観察頻度（受診回数）</t>
    </r>
  </si>
  <si>
    <r>
      <t>4</t>
    </r>
    <r>
      <rPr>
        <sz val="12"/>
        <color theme="1"/>
        <rFont val="ＭＳ 明朝"/>
        <family val="1"/>
        <charset val="128"/>
      </rPr>
      <t>週に</t>
    </r>
    <r>
      <rPr>
        <sz val="12"/>
        <color theme="1"/>
        <rFont val="Century"/>
        <family val="1"/>
      </rPr>
      <t>1</t>
    </r>
    <r>
      <rPr>
        <sz val="12"/>
        <color theme="1"/>
        <rFont val="ＭＳ 明朝"/>
        <family val="1"/>
        <charset val="128"/>
      </rPr>
      <t>回以内</t>
    </r>
  </si>
  <si>
    <r>
      <t>4</t>
    </r>
    <r>
      <rPr>
        <sz val="12"/>
        <color theme="1"/>
        <rFont val="ＭＳ 明朝"/>
        <family val="1"/>
        <charset val="128"/>
      </rPr>
      <t>週に</t>
    </r>
    <r>
      <rPr>
        <sz val="12"/>
        <color theme="1"/>
        <rFont val="Century"/>
        <family val="1"/>
      </rPr>
      <t>2</t>
    </r>
    <r>
      <rPr>
        <sz val="12"/>
        <color theme="1"/>
        <rFont val="ＭＳ 明朝"/>
        <family val="1"/>
        <charset val="128"/>
      </rPr>
      <t>回</t>
    </r>
  </si>
  <si>
    <r>
      <t>4</t>
    </r>
    <r>
      <rPr>
        <sz val="12"/>
        <color theme="1"/>
        <rFont val="ＭＳ 明朝"/>
        <family val="1"/>
        <charset val="128"/>
      </rPr>
      <t>週に</t>
    </r>
    <r>
      <rPr>
        <sz val="12"/>
        <color theme="1"/>
        <rFont val="Century"/>
        <family val="1"/>
      </rPr>
      <t>3</t>
    </r>
    <r>
      <rPr>
        <sz val="12"/>
        <color theme="1"/>
        <rFont val="ＭＳ 明朝"/>
        <family val="1"/>
        <charset val="128"/>
      </rPr>
      <t>回以上</t>
    </r>
  </si>
  <si>
    <r>
      <t>4</t>
    </r>
    <r>
      <rPr>
        <sz val="12"/>
        <color theme="1"/>
        <rFont val="ＭＳ 明朝"/>
        <family val="1"/>
        <charset val="128"/>
      </rPr>
      <t>週に</t>
    </r>
    <r>
      <rPr>
        <sz val="12"/>
        <color theme="1"/>
        <rFont val="Century"/>
        <family val="1"/>
      </rPr>
      <t>4</t>
    </r>
    <r>
      <rPr>
        <sz val="12"/>
        <color theme="1"/>
        <rFont val="ＭＳ 明朝"/>
        <family val="1"/>
        <charset val="128"/>
      </rPr>
      <t>回以上</t>
    </r>
  </si>
  <si>
    <r>
      <rPr>
        <sz val="12"/>
        <color theme="1"/>
        <rFont val="ＭＳ 明朝"/>
        <family val="1"/>
        <charset val="128"/>
      </rPr>
      <t>臨床検査・自他覚症状観察項目数（受診</t>
    </r>
    <r>
      <rPr>
        <sz val="12"/>
        <color theme="1"/>
        <rFont val="Century"/>
        <family val="1"/>
      </rPr>
      <t>1</t>
    </r>
    <r>
      <rPr>
        <sz val="12"/>
        <color theme="1"/>
        <rFont val="ＭＳ 明朝"/>
        <family val="1"/>
        <charset val="128"/>
      </rPr>
      <t>回当たり）</t>
    </r>
    <phoneticPr fontId="7"/>
  </si>
  <si>
    <r>
      <t>25</t>
    </r>
    <r>
      <rPr>
        <sz val="12"/>
        <color theme="1"/>
        <rFont val="ＭＳ 明朝"/>
        <family val="1"/>
        <charset val="128"/>
      </rPr>
      <t>項目以内</t>
    </r>
  </si>
  <si>
    <r>
      <t>26</t>
    </r>
    <r>
      <rPr>
        <sz val="12"/>
        <color theme="1"/>
        <rFont val="ＭＳ 明朝"/>
        <family val="1"/>
        <charset val="128"/>
      </rPr>
      <t>～</t>
    </r>
    <r>
      <rPr>
        <sz val="12"/>
        <color theme="1"/>
        <rFont val="Century"/>
        <family val="1"/>
      </rPr>
      <t>50</t>
    </r>
    <r>
      <rPr>
        <sz val="12"/>
        <color theme="1"/>
        <rFont val="ＭＳ 明朝"/>
        <family val="1"/>
        <charset val="128"/>
      </rPr>
      <t>項目</t>
    </r>
  </si>
  <si>
    <r>
      <t>51</t>
    </r>
    <r>
      <rPr>
        <sz val="12"/>
        <color theme="1"/>
        <rFont val="ＭＳ 明朝"/>
        <family val="1"/>
        <charset val="128"/>
      </rPr>
      <t>～</t>
    </r>
    <r>
      <rPr>
        <sz val="12"/>
        <color theme="1"/>
        <rFont val="Century"/>
        <family val="1"/>
      </rPr>
      <t>100</t>
    </r>
    <r>
      <rPr>
        <sz val="12"/>
        <color theme="1"/>
        <rFont val="ＭＳ 明朝"/>
        <family val="1"/>
        <charset val="128"/>
      </rPr>
      <t>項目</t>
    </r>
  </si>
  <si>
    <r>
      <t>101</t>
    </r>
    <r>
      <rPr>
        <sz val="12"/>
        <color theme="1"/>
        <rFont val="ＭＳ 明朝"/>
        <family val="1"/>
        <charset val="128"/>
      </rPr>
      <t>項目以上</t>
    </r>
  </si>
  <si>
    <r>
      <rPr>
        <sz val="12"/>
        <color theme="1"/>
        <rFont val="ＭＳ 明朝"/>
        <family val="1"/>
        <charset val="128"/>
      </rPr>
      <t>薬物動態測定回数（採血・採尿）</t>
    </r>
    <phoneticPr fontId="7"/>
  </si>
  <si>
    <r>
      <t>1</t>
    </r>
    <r>
      <rPr>
        <sz val="12"/>
        <color theme="1"/>
        <rFont val="ＭＳ 明朝"/>
        <family val="1"/>
        <charset val="128"/>
      </rPr>
      <t>回</t>
    </r>
  </si>
  <si>
    <r>
      <t>2</t>
    </r>
    <r>
      <rPr>
        <sz val="12"/>
        <color theme="1"/>
        <rFont val="ＭＳ 明朝"/>
        <family val="1"/>
        <charset val="128"/>
      </rPr>
      <t>～</t>
    </r>
    <r>
      <rPr>
        <sz val="12"/>
        <color theme="1"/>
        <rFont val="Century"/>
        <family val="1"/>
      </rPr>
      <t>3</t>
    </r>
    <r>
      <rPr>
        <sz val="12"/>
        <color theme="1"/>
        <rFont val="ＭＳ 明朝"/>
        <family val="1"/>
        <charset val="128"/>
      </rPr>
      <t>回</t>
    </r>
  </si>
  <si>
    <r>
      <t>4</t>
    </r>
    <r>
      <rPr>
        <sz val="12"/>
        <color theme="1"/>
        <rFont val="ＭＳ 明朝"/>
        <family val="1"/>
        <charset val="128"/>
      </rPr>
      <t>回以上</t>
    </r>
  </si>
  <si>
    <r>
      <rPr>
        <sz val="12"/>
        <color theme="1"/>
        <rFont val="ＭＳ 明朝"/>
        <family val="1"/>
        <charset val="128"/>
      </rPr>
      <t>非侵襲的な機能検査、画像診断等</t>
    </r>
  </si>
  <si>
    <r>
      <t>5</t>
    </r>
    <r>
      <rPr>
        <sz val="12"/>
        <color theme="1"/>
        <rFont val="ＭＳ 明朝"/>
        <family val="1"/>
        <charset val="128"/>
      </rPr>
      <t>項目以下</t>
    </r>
  </si>
  <si>
    <r>
      <t>6</t>
    </r>
    <r>
      <rPr>
        <sz val="12"/>
        <color theme="1"/>
        <rFont val="ＭＳ 明朝"/>
        <family val="1"/>
        <charset val="128"/>
      </rPr>
      <t>項目以上</t>
    </r>
  </si>
  <si>
    <r>
      <rPr>
        <sz val="12"/>
        <color theme="1"/>
        <rFont val="ＭＳ 明朝"/>
        <family val="1"/>
        <charset val="128"/>
      </rPr>
      <t>侵襲を伴う臨床薬理的な検査・測定</t>
    </r>
  </si>
  <si>
    <r>
      <rPr>
        <sz val="12"/>
        <color theme="1"/>
        <rFont val="ＭＳ 明朝"/>
        <family val="1"/>
        <charset val="128"/>
      </rPr>
      <t>症例報告書作成補助</t>
    </r>
    <r>
      <rPr>
        <sz val="12"/>
        <color theme="1"/>
        <rFont val="Century"/>
        <family val="1"/>
      </rPr>
      <t>(</t>
    </r>
    <r>
      <rPr>
        <sz val="12"/>
        <color theme="1"/>
        <rFont val="ＭＳ 明朝"/>
        <family val="1"/>
        <charset val="128"/>
      </rPr>
      <t>臨床検査・自他覚症状、観察項目数</t>
    </r>
    <r>
      <rPr>
        <sz val="12"/>
        <color theme="1"/>
        <rFont val="Century"/>
        <family val="1"/>
      </rPr>
      <t>)</t>
    </r>
    <phoneticPr fontId="7"/>
  </si>
  <si>
    <r>
      <t>50</t>
    </r>
    <r>
      <rPr>
        <sz val="12"/>
        <color theme="1"/>
        <rFont val="ＭＳ 明朝"/>
        <family val="1"/>
        <charset val="128"/>
      </rPr>
      <t>項目以内</t>
    </r>
  </si>
  <si>
    <r>
      <rPr>
        <sz val="12"/>
        <color theme="1"/>
        <rFont val="ＭＳ 明朝"/>
        <family val="1"/>
        <charset val="128"/>
      </rPr>
      <t>症例報告書形態</t>
    </r>
  </si>
  <si>
    <r>
      <t>EDC</t>
    </r>
    <r>
      <rPr>
        <sz val="12"/>
        <color theme="1"/>
        <rFont val="ＭＳ 明朝"/>
        <family val="1"/>
        <charset val="128"/>
      </rPr>
      <t>入力</t>
    </r>
  </si>
  <si>
    <r>
      <rPr>
        <sz val="12"/>
        <color theme="1"/>
        <rFont val="ＭＳ 明朝"/>
        <family val="1"/>
        <charset val="128"/>
      </rPr>
      <t>記載型</t>
    </r>
  </si>
  <si>
    <r>
      <rPr>
        <sz val="12"/>
        <color theme="1"/>
        <rFont val="ＭＳ 明朝"/>
        <family val="1"/>
        <charset val="128"/>
      </rPr>
      <t>治験支援費</t>
    </r>
    <phoneticPr fontId="7"/>
  </si>
  <si>
    <r>
      <t>15</t>
    </r>
    <r>
      <rPr>
        <sz val="12"/>
        <color theme="1"/>
        <rFont val="ＭＳ 明朝"/>
        <family val="1"/>
        <charset val="128"/>
      </rPr>
      <t>ポイント加算</t>
    </r>
  </si>
  <si>
    <r>
      <t>1</t>
    </r>
    <r>
      <rPr>
        <sz val="12"/>
        <color theme="1"/>
        <rFont val="ＭＳ 明朝"/>
        <family val="1"/>
        <charset val="128"/>
      </rPr>
      <t>症例あたりの算出額</t>
    </r>
    <phoneticPr fontId="7"/>
  </si>
  <si>
    <r>
      <rPr>
        <sz val="12"/>
        <color theme="1"/>
        <rFont val="ＭＳ 明朝"/>
        <family val="1"/>
        <charset val="128"/>
      </rPr>
      <t>合計ポイント</t>
    </r>
    <r>
      <rPr>
        <sz val="12"/>
        <color theme="1"/>
        <rFont val="Century"/>
        <family val="1"/>
      </rPr>
      <t>×4,300</t>
    </r>
    <r>
      <rPr>
        <sz val="12"/>
        <color theme="1"/>
        <rFont val="ＭＳ 明朝"/>
        <family val="1"/>
        <charset val="128"/>
      </rPr>
      <t>（円）</t>
    </r>
    <rPh sb="0" eb="2">
      <t>ゴウケイ</t>
    </rPh>
    <phoneticPr fontId="7"/>
  </si>
  <si>
    <r>
      <rPr>
        <sz val="12"/>
        <color theme="1"/>
        <rFont val="ＭＳ 明朝"/>
        <family val="1"/>
        <charset val="128"/>
      </rPr>
      <t>｛</t>
    </r>
    <r>
      <rPr>
        <sz val="12"/>
        <color theme="1"/>
        <rFont val="Century"/>
        <family val="1"/>
      </rPr>
      <t>(1)+ (2)</t>
    </r>
    <r>
      <rPr>
        <sz val="12"/>
        <color theme="1"/>
        <rFont val="ＭＳ 明朝"/>
        <family val="1"/>
        <charset val="128"/>
      </rPr>
      <t>｝</t>
    </r>
    <r>
      <rPr>
        <sz val="12"/>
        <color theme="1"/>
        <rFont val="游ゴシック"/>
        <family val="1"/>
        <charset val="128"/>
      </rPr>
      <t>×</t>
    </r>
    <r>
      <rPr>
        <sz val="12"/>
        <color theme="1"/>
        <rFont val="Century"/>
        <family val="1"/>
      </rPr>
      <t>0.2</t>
    </r>
    <phoneticPr fontId="7"/>
  </si>
  <si>
    <r>
      <t xml:space="preserve">(5) </t>
    </r>
    <r>
      <rPr>
        <sz val="12"/>
        <color theme="1"/>
        <rFont val="ＭＳ 明朝"/>
        <family val="1"/>
        <charset val="128"/>
      </rPr>
      <t>間接経費</t>
    </r>
    <phoneticPr fontId="7"/>
  </si>
  <si>
    <r>
      <t xml:space="preserve">(4) </t>
    </r>
    <r>
      <rPr>
        <sz val="12"/>
        <color theme="1"/>
        <rFont val="ＭＳ 明朝"/>
        <family val="1"/>
        <charset val="128"/>
      </rPr>
      <t>小計</t>
    </r>
    <phoneticPr fontId="7"/>
  </si>
  <si>
    <t>(1)+ (2)+ (3)</t>
    <phoneticPr fontId="7"/>
  </si>
  <si>
    <t>(4)×0.3</t>
    <phoneticPr fontId="7"/>
  </si>
  <si>
    <r>
      <t xml:space="preserve">(6) </t>
    </r>
    <r>
      <rPr>
        <sz val="12"/>
        <color theme="1"/>
        <rFont val="ＭＳ 明朝"/>
        <family val="1"/>
        <charset val="128"/>
      </rPr>
      <t>合計</t>
    </r>
    <phoneticPr fontId="7"/>
  </si>
  <si>
    <t>(4)+(5)</t>
    <phoneticPr fontId="7"/>
  </si>
  <si>
    <r>
      <t xml:space="preserve">(7) </t>
    </r>
    <r>
      <rPr>
        <sz val="12"/>
        <color theme="1"/>
        <rFont val="ＭＳ 明朝"/>
        <family val="1"/>
        <charset val="128"/>
      </rPr>
      <t>消費税</t>
    </r>
    <phoneticPr fontId="7"/>
  </si>
  <si>
    <r>
      <t>(6)×</t>
    </r>
    <r>
      <rPr>
        <sz val="12"/>
        <color theme="1"/>
        <rFont val="ＭＳ 明朝"/>
        <family val="1"/>
        <charset val="128"/>
      </rPr>
      <t>消費税率</t>
    </r>
    <phoneticPr fontId="7"/>
  </si>
  <si>
    <t>注1　臨床性能研究費又は相関性能研究費のいずれか高い方が自動入力されます。</t>
    <rPh sb="0" eb="1">
      <t>チュウ</t>
    </rPh>
    <rPh sb="3" eb="5">
      <t>リンショウ</t>
    </rPh>
    <rPh sb="5" eb="7">
      <t>セイノウ</t>
    </rPh>
    <rPh sb="7" eb="9">
      <t>ケンキュウ</t>
    </rPh>
    <rPh sb="9" eb="10">
      <t>ヒ</t>
    </rPh>
    <rPh sb="10" eb="11">
      <t>マタ</t>
    </rPh>
    <rPh sb="12" eb="14">
      <t>ソウカン</t>
    </rPh>
    <rPh sb="14" eb="16">
      <t>セイノウ</t>
    </rPh>
    <rPh sb="16" eb="18">
      <t>ケンキュウ</t>
    </rPh>
    <rPh sb="18" eb="19">
      <t>ヒ</t>
    </rPh>
    <rPh sb="24" eb="25">
      <t>タカ</t>
    </rPh>
    <rPh sb="26" eb="27">
      <t>ホウ</t>
    </rPh>
    <rPh sb="28" eb="30">
      <t>ジドウ</t>
    </rPh>
    <rPh sb="30" eb="32">
      <t>ニュウリョク</t>
    </rPh>
    <phoneticPr fontId="7"/>
  </si>
  <si>
    <r>
      <t>(8)1</t>
    </r>
    <r>
      <rPr>
        <sz val="12"/>
        <color theme="1"/>
        <rFont val="ＭＳ Ｐ明朝"/>
        <family val="1"/>
        <charset val="128"/>
      </rPr>
      <t>症例当たりの費用（消費税込）</t>
    </r>
    <rPh sb="4" eb="7">
      <t>ショウレイア</t>
    </rPh>
    <rPh sb="10" eb="12">
      <t>ヒヨウ</t>
    </rPh>
    <rPh sb="13" eb="17">
      <t>ショウヒゼイコミ</t>
    </rPh>
    <phoneticPr fontId="7"/>
  </si>
  <si>
    <t>（実施症例に係る経費・1症例当たり単価）</t>
    <rPh sb="1" eb="3">
      <t>ジッシ</t>
    </rPh>
    <rPh sb="3" eb="5">
      <t>ショウレイ</t>
    </rPh>
    <rPh sb="6" eb="7">
      <t>カカ</t>
    </rPh>
    <rPh sb="8" eb="10">
      <t>ケイヒ</t>
    </rPh>
    <rPh sb="12" eb="14">
      <t>ショウレイ</t>
    </rPh>
    <rPh sb="14" eb="15">
      <t>ア</t>
    </rPh>
    <rPh sb="17" eb="19">
      <t>タンカ</t>
    </rPh>
    <phoneticPr fontId="7"/>
  </si>
  <si>
    <t>（実施症例に係る経費・1症例当たり単価）</t>
    <rPh sb="1" eb="3">
      <t>ジッシ</t>
    </rPh>
    <rPh sb="3" eb="5">
      <t>ショウレイ</t>
    </rPh>
    <rPh sb="6" eb="7">
      <t>カカ</t>
    </rPh>
    <rPh sb="8" eb="10">
      <t>ケイヒ</t>
    </rPh>
    <rPh sb="12" eb="15">
      <t>ショウレイア</t>
    </rPh>
    <rPh sb="17" eb="19">
      <t>タンカ</t>
    </rPh>
    <phoneticPr fontId="7"/>
  </si>
  <si>
    <t>臨床性能試験研究費　　　　　　　　１症例あたりの算出額</t>
    <rPh sb="0" eb="4">
      <t>リンショウセイノウ</t>
    </rPh>
    <rPh sb="4" eb="6">
      <t>シケン</t>
    </rPh>
    <rPh sb="6" eb="9">
      <t>ケンキュウヒ</t>
    </rPh>
    <phoneticPr fontId="7"/>
  </si>
  <si>
    <t>相関性能試験研究費　　　　　　　１症例あたりの算出額</t>
    <rPh sb="0" eb="4">
      <t>ソウカンセイノウ</t>
    </rPh>
    <rPh sb="4" eb="9">
      <t>シケンケンキュウヒ</t>
    </rPh>
    <phoneticPr fontId="7"/>
  </si>
  <si>
    <r>
      <t xml:space="preserve">(3) </t>
    </r>
    <r>
      <rPr>
        <sz val="12"/>
        <color theme="1"/>
        <rFont val="ＭＳ 明朝"/>
        <family val="1"/>
        <charset val="128"/>
      </rPr>
      <t>管理費</t>
    </r>
    <phoneticPr fontId="7"/>
  </si>
  <si>
    <r>
      <t>(2) CRC</t>
    </r>
    <r>
      <rPr>
        <sz val="12"/>
        <color theme="1"/>
        <rFont val="ＭＳ Ｐ明朝"/>
        <family val="1"/>
        <charset val="128"/>
      </rPr>
      <t>経費（院内）</t>
    </r>
    <rPh sb="7" eb="9">
      <t>ケイヒ</t>
    </rPh>
    <rPh sb="10" eb="12">
      <t>インナイ</t>
    </rPh>
    <phoneticPr fontId="7"/>
  </si>
  <si>
    <r>
      <t xml:space="preserve">(1) </t>
    </r>
    <r>
      <rPr>
        <sz val="12"/>
        <color theme="1"/>
        <rFont val="ＭＳ 明朝"/>
        <family val="1"/>
        <charset val="128"/>
      </rPr>
      <t>臨床性能試験研究経費</t>
    </r>
    <r>
      <rPr>
        <sz val="12"/>
        <color theme="1"/>
        <rFont val="ＭＳ Ｐ明朝"/>
        <family val="1"/>
        <charset val="128"/>
      </rPr>
      <t>・相関性能試験研究経費</t>
    </r>
    <rPh sb="15" eb="17">
      <t>ソウカン</t>
    </rPh>
    <rPh sb="17" eb="19">
      <t>セイノウ</t>
    </rPh>
    <rPh sb="19" eb="21">
      <t>シケン</t>
    </rPh>
    <rPh sb="21" eb="25">
      <t>ケンキュウケイヒ</t>
    </rPh>
    <phoneticPr fontId="7"/>
  </si>
  <si>
    <t>(6)+(7)</t>
    <phoneticPr fontId="7"/>
  </si>
  <si>
    <r>
      <rPr>
        <sz val="12"/>
        <color rgb="FFFF0000"/>
        <rFont val="ＭＳ Ｐゴシック"/>
        <family val="3"/>
        <charset val="128"/>
        <scheme val="major"/>
      </rPr>
      <t>（注1）</t>
    </r>
    <r>
      <rPr>
        <sz val="12"/>
        <color theme="1"/>
        <rFont val="ＭＳ 明朝"/>
        <family val="1"/>
        <charset val="128"/>
      </rPr>
      <t>　</t>
    </r>
    <r>
      <rPr>
        <sz val="12"/>
        <color theme="1"/>
        <rFont val="游ゴシック"/>
        <family val="1"/>
        <charset val="128"/>
      </rPr>
      <t>×</t>
    </r>
    <r>
      <rPr>
        <sz val="12"/>
        <color theme="1"/>
        <rFont val="ＭＳ 明朝"/>
        <family val="1"/>
        <charset val="128"/>
      </rPr>
      <t>人数</t>
    </r>
    <rPh sb="1" eb="2">
      <t>チュウ</t>
    </rPh>
    <phoneticPr fontId="7"/>
  </si>
  <si>
    <r>
      <rPr>
        <sz val="12"/>
        <color rgb="FFFF0000"/>
        <rFont val="ＭＳ Ｐゴシック"/>
        <family val="3"/>
        <charset val="128"/>
        <scheme val="major"/>
      </rPr>
      <t>（注2）　</t>
    </r>
    <r>
      <rPr>
        <sz val="12"/>
        <color theme="1"/>
        <rFont val="游ゴシック"/>
        <family val="1"/>
        <charset val="128"/>
      </rPr>
      <t>×</t>
    </r>
    <r>
      <rPr>
        <sz val="12"/>
        <color theme="1"/>
        <rFont val="ＭＳ 明朝"/>
        <family val="1"/>
        <charset val="128"/>
      </rPr>
      <t>人数</t>
    </r>
    <r>
      <rPr>
        <sz val="12"/>
        <color theme="1"/>
        <rFont val="游ゴシック"/>
        <family val="1"/>
        <charset val="128"/>
      </rPr>
      <t>×</t>
    </r>
    <r>
      <rPr>
        <sz val="12"/>
        <color theme="1"/>
        <rFont val="Century"/>
        <family val="1"/>
      </rPr>
      <t>1/5</t>
    </r>
    <rPh sb="1" eb="2">
      <t>チュウ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</si>
</sst>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sz val="10"/>
      <color theme="1"/>
      <name val="ＭＳ 明朝"/>
      <family val="1"/>
      <charset val="128"/>
    </font>
    <font>
      <b/>
      <sz val="18"/>
      <color theme="1"/>
      <name val="ＭＳ 明朝"/>
      <family val="1"/>
      <charset val="128"/>
    </font>
    <font>
      <sz val="12"/>
      <color theme="1"/>
      <name val="ＭＳ 明朝"/>
      <family val="1"/>
      <charset val="128"/>
    </font>
    <font>
      <sz val="10"/>
      <color theme="1"/>
      <name val="Century"/>
      <family val="1"/>
    </font>
    <font>
      <sz val="6"/>
      <name val="ＭＳ Ｐゴシック"/>
      <family val="2"/>
      <charset val="128"/>
      <scheme val="minor"/>
    </font>
    <font>
      <b/>
      <sz val="18"/>
      <color theme="1"/>
      <name val="Century"/>
      <family val="1"/>
    </font>
    <font>
      <sz val="12"/>
      <color theme="1"/>
      <name val="Century"/>
      <family val="1"/>
    </font>
    <font>
      <sz val="12"/>
      <color rgb="FFFF0000"/>
      <name val="Century"/>
      <family val="1"/>
    </font>
    <font>
      <sz val="12"/>
      <color theme="1"/>
      <name val="ＭＳ Ｐ明朝"/>
      <family val="1"/>
      <charset val="128"/>
    </font>
    <font>
      <sz val="11"/>
      <name val="ＭＳ Ｐゴシック"/>
      <family val="3"/>
      <charset val="128"/>
    </font>
    <font>
      <sz val="6"/>
      <name val="ＭＳ Ｐゴシック"/>
      <family val="3"/>
      <charset val="128"/>
    </font>
    <font>
      <sz val="11"/>
      <color theme="1"/>
      <name val="Century"/>
      <family val="1"/>
    </font>
    <font>
      <u/>
      <sz val="12"/>
      <color theme="1"/>
      <name val="Century"/>
      <family val="1"/>
    </font>
    <font>
      <b/>
      <sz val="18"/>
      <color rgb="FFFF0000"/>
      <name val="ＭＳ Ｐゴシック"/>
      <family val="3"/>
      <charset val="128"/>
      <scheme val="major"/>
    </font>
    <font>
      <u/>
      <sz val="12"/>
      <color rgb="FFFF0000"/>
      <name val="ＭＳ Ｐゴシック"/>
      <family val="3"/>
      <charset val="128"/>
      <scheme val="major"/>
    </font>
    <font>
      <sz val="12"/>
      <color rgb="FFFF0000"/>
      <name val="ＭＳ Ｐゴシック"/>
      <family val="3"/>
      <charset val="128"/>
      <scheme val="major"/>
    </font>
    <font>
      <sz val="11"/>
      <color theme="1"/>
      <name val="ＭＳ Ｐ明朝"/>
      <family val="1"/>
      <charset val="128"/>
    </font>
    <font>
      <sz val="11"/>
      <color rgb="FFFF0000"/>
      <name val="ＭＳ Ｐゴシック"/>
      <family val="3"/>
      <charset val="128"/>
      <scheme val="major"/>
    </font>
    <font>
      <b/>
      <sz val="18"/>
      <color theme="1"/>
      <name val="ＭＳ Ｐ明朝"/>
      <family val="1"/>
      <charset val="128"/>
    </font>
    <font>
      <sz val="11"/>
      <color rgb="FFFF0000"/>
      <name val="ＭＳ Ｐ明朝"/>
      <family val="1"/>
      <charset val="128"/>
    </font>
    <font>
      <sz val="10.5"/>
      <color rgb="FFFF0000"/>
      <name val="ＭＳ Ｐ明朝"/>
      <family val="1"/>
      <charset val="128"/>
    </font>
    <font>
      <sz val="12"/>
      <name val="Century"/>
      <family val="1"/>
    </font>
    <font>
      <sz val="12"/>
      <name val="ＭＳ 明朝"/>
      <family val="1"/>
      <charset val="128"/>
    </font>
    <font>
      <sz val="12"/>
      <color rgb="FFFF0000"/>
      <name val="ＭＳ 明朝"/>
      <family val="1"/>
      <charset val="128"/>
    </font>
    <font>
      <sz val="12"/>
      <color theme="1"/>
      <name val="游ゴシック"/>
      <family val="1"/>
      <charset val="128"/>
    </font>
    <font>
      <sz val="12"/>
      <color theme="1"/>
      <name val="Century"/>
      <family val="1"/>
      <charset val="128"/>
    </font>
    <font>
      <b/>
      <sz val="14"/>
      <color theme="1"/>
      <name val="Century"/>
      <family val="1"/>
    </font>
    <font>
      <b/>
      <sz val="14"/>
      <color theme="1"/>
      <name val="ＭＳ Ｐ明朝"/>
      <family val="1"/>
      <charset val="128"/>
    </font>
    <font>
      <sz val="12"/>
      <color theme="1"/>
      <name val="Century"/>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style="medium">
        <color indexed="64"/>
      </right>
      <top/>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thick">
        <color indexed="64"/>
      </right>
      <top/>
      <bottom style="double">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top style="thick">
        <color indexed="64"/>
      </top>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double">
        <color indexed="64"/>
      </bottom>
      <diagonal/>
    </border>
    <border>
      <left style="medium">
        <color indexed="64"/>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cellStyleXfs>
  <cellXfs count="113">
    <xf numFmtId="0" fontId="0" fillId="0" borderId="0" xfId="0">
      <alignment vertical="center"/>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6" xfId="0" applyFont="1" applyBorder="1" applyAlignment="1">
      <alignment horizontal="center" vertical="center" wrapText="1"/>
    </xf>
    <xf numFmtId="0" fontId="10" fillId="0" borderId="3" xfId="0" applyFont="1" applyBorder="1" applyAlignment="1">
      <alignment horizontal="center" vertical="center" wrapText="1"/>
    </xf>
    <xf numFmtId="38" fontId="9" fillId="0" borderId="3" xfId="1"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justify" vertical="center"/>
    </xf>
    <xf numFmtId="0" fontId="14" fillId="0" borderId="0" xfId="0" applyFont="1">
      <alignment vertical="center"/>
    </xf>
    <xf numFmtId="38" fontId="14" fillId="0" borderId="0" xfId="1" applyFont="1" applyAlignment="1">
      <alignment horizontal="right" vertical="center"/>
    </xf>
    <xf numFmtId="38" fontId="14" fillId="0" borderId="0" xfId="1" applyFont="1">
      <alignment vertical="center"/>
    </xf>
    <xf numFmtId="38" fontId="8" fillId="0" borderId="0" xfId="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38" fontId="14" fillId="0" borderId="0" xfId="1"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9" fillId="0" borderId="33" xfId="0" applyFont="1" applyBorder="1" applyAlignment="1">
      <alignment horizontal="center" vertical="center"/>
    </xf>
    <xf numFmtId="0" fontId="9" fillId="0" borderId="33" xfId="0" applyFont="1" applyBorder="1" applyAlignment="1">
      <alignment horizontal="left" vertical="center"/>
    </xf>
    <xf numFmtId="0" fontId="9" fillId="0" borderId="33" xfId="0" applyFont="1" applyBorder="1">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19" fillId="2" borderId="34" xfId="0" applyFont="1" applyFill="1" applyBorder="1" applyAlignment="1">
      <alignment horizontal="center" vertical="center"/>
    </xf>
    <xf numFmtId="0" fontId="19" fillId="2" borderId="33" xfId="0" applyFont="1" applyFill="1" applyBorder="1" applyAlignment="1">
      <alignment horizontal="center" vertical="center"/>
    </xf>
    <xf numFmtId="0" fontId="11" fillId="2" borderId="33" xfId="0" applyFont="1" applyFill="1" applyBorder="1" applyAlignment="1">
      <alignment horizontal="center" vertical="center"/>
    </xf>
    <xf numFmtId="38" fontId="9" fillId="0" borderId="15" xfId="1" applyFont="1" applyFill="1" applyBorder="1" applyAlignment="1">
      <alignment horizontal="center" vertical="center" wrapText="1"/>
    </xf>
    <xf numFmtId="0" fontId="18" fillId="0" borderId="0" xfId="0" applyFont="1" applyAlignment="1">
      <alignment horizontal="center" vertical="center"/>
    </xf>
    <xf numFmtId="0" fontId="20" fillId="0" borderId="0" xfId="0" applyFont="1">
      <alignment vertical="center"/>
    </xf>
    <xf numFmtId="0" fontId="19"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2" applyFont="1" applyAlignment="1">
      <alignment vertical="center"/>
    </xf>
    <xf numFmtId="0" fontId="19" fillId="0" borderId="0" xfId="0" applyFont="1" applyAlignment="1">
      <alignment horizontal="center" vertical="center"/>
    </xf>
    <xf numFmtId="0" fontId="11" fillId="0" borderId="0" xfId="0" applyFont="1" applyAlignment="1">
      <alignment horizontal="center" vertical="center"/>
    </xf>
    <xf numFmtId="0" fontId="11" fillId="0" borderId="33" xfId="0" applyFont="1" applyBorder="1" applyAlignment="1">
      <alignment horizontal="center" vertical="center"/>
    </xf>
    <xf numFmtId="0" fontId="9" fillId="0" borderId="3" xfId="0" applyFont="1" applyBorder="1" applyAlignment="1">
      <alignment horizontal="justify" vertical="center" wrapText="1"/>
    </xf>
    <xf numFmtId="0" fontId="9" fillId="0" borderId="23" xfId="0" applyFont="1" applyBorder="1">
      <alignment vertical="center"/>
    </xf>
    <xf numFmtId="0" fontId="9" fillId="0" borderId="0" xfId="0" applyFont="1" applyAlignment="1">
      <alignment vertical="center" wrapText="1"/>
    </xf>
    <xf numFmtId="0" fontId="9" fillId="0" borderId="2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38" fontId="9" fillId="0" borderId="23" xfId="1" applyFont="1" applyBorder="1" applyAlignment="1">
      <alignment horizontal="center" vertical="center" wrapText="1"/>
    </xf>
    <xf numFmtId="0" fontId="9" fillId="0" borderId="1" xfId="0" applyFont="1" applyBorder="1" applyAlignment="1">
      <alignment horizontal="justify" vertical="center" wrapText="1"/>
    </xf>
    <xf numFmtId="0" fontId="9" fillId="0" borderId="31" xfId="0" applyFont="1" applyBorder="1" applyAlignment="1">
      <alignment vertical="center" wrapText="1"/>
    </xf>
    <xf numFmtId="0" fontId="9" fillId="0" borderId="35" xfId="0" applyFont="1" applyBorder="1" applyAlignment="1">
      <alignment horizontal="center" vertical="center" wrapText="1"/>
    </xf>
    <xf numFmtId="38" fontId="9" fillId="0" borderId="38" xfId="1" applyFont="1" applyBorder="1" applyAlignment="1">
      <alignment horizontal="center" vertical="center" wrapText="1"/>
    </xf>
    <xf numFmtId="0" fontId="9" fillId="0" borderId="2" xfId="0" applyFont="1" applyBorder="1" applyAlignment="1">
      <alignment horizontal="justify" vertical="center" wrapText="1"/>
    </xf>
    <xf numFmtId="38" fontId="9" fillId="0" borderId="5" xfId="1" applyFont="1" applyBorder="1" applyAlignment="1">
      <alignment horizontal="right" vertical="center" wrapText="1"/>
    </xf>
    <xf numFmtId="0" fontId="9" fillId="0" borderId="7" xfId="0" applyFont="1" applyBorder="1" applyAlignment="1">
      <alignment horizontal="justify" vertical="center" wrapText="1"/>
    </xf>
    <xf numFmtId="38" fontId="9" fillId="0" borderId="9" xfId="1" applyFont="1" applyBorder="1" applyAlignment="1">
      <alignment horizontal="right" vertical="center" wrapText="1"/>
    </xf>
    <xf numFmtId="0" fontId="9" fillId="0" borderId="10" xfId="0" applyFont="1" applyBorder="1" applyAlignment="1">
      <alignment horizontal="justify" vertical="center" wrapText="1"/>
    </xf>
    <xf numFmtId="38" fontId="9" fillId="0" borderId="4" xfId="1" applyFont="1" applyBorder="1" applyAlignment="1">
      <alignment horizontal="right" vertical="center" wrapText="1"/>
    </xf>
    <xf numFmtId="0" fontId="9" fillId="0" borderId="26" xfId="0" applyFont="1" applyBorder="1" applyAlignment="1">
      <alignment vertical="center" wrapText="1"/>
    </xf>
    <xf numFmtId="0" fontId="9" fillId="0" borderId="23" xfId="0" applyFont="1" applyBorder="1" applyAlignment="1">
      <alignment vertical="center" wrapText="1"/>
    </xf>
    <xf numFmtId="0" fontId="9" fillId="0" borderId="13" xfId="0" applyFont="1" applyBorder="1" applyAlignment="1">
      <alignment horizontal="left" vertical="center" wrapText="1"/>
    </xf>
    <xf numFmtId="0" fontId="9" fillId="0" borderId="13" xfId="0" applyFont="1" applyBorder="1" applyAlignment="1">
      <alignment horizontal="justify" vertical="center" wrapText="1"/>
    </xf>
    <xf numFmtId="0" fontId="9" fillId="0" borderId="3" xfId="0" applyFont="1" applyBorder="1" applyAlignment="1">
      <alignment horizontal="left" vertical="center" wrapText="1"/>
    </xf>
    <xf numFmtId="0" fontId="24"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5" fillId="0" borderId="24" xfId="0" applyFont="1" applyBorder="1" applyAlignment="1">
      <alignment vertical="center" wrapText="1"/>
    </xf>
    <xf numFmtId="0" fontId="9" fillId="0" borderId="15" xfId="0" applyFont="1" applyBorder="1" applyAlignment="1">
      <alignment horizontal="center" vertical="center" wrapText="1"/>
    </xf>
    <xf numFmtId="0" fontId="9"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9" fillId="0" borderId="16" xfId="0" applyFont="1" applyBorder="1" applyAlignment="1">
      <alignment vertical="center" wrapText="1"/>
    </xf>
    <xf numFmtId="0" fontId="18" fillId="0" borderId="3" xfId="0" applyFont="1" applyBorder="1" applyAlignment="1">
      <alignment vertical="center" wrapText="1"/>
    </xf>
    <xf numFmtId="38" fontId="9" fillId="0" borderId="5" xfId="1" applyFont="1" applyFill="1" applyBorder="1" applyAlignment="1">
      <alignment horizontal="right" vertical="center" wrapText="1"/>
    </xf>
    <xf numFmtId="0" fontId="9" fillId="0" borderId="28" xfId="0" applyFont="1" applyBorder="1" applyAlignment="1">
      <alignment vertical="center" wrapText="1"/>
    </xf>
    <xf numFmtId="38" fontId="9" fillId="0" borderId="29" xfId="1" applyFont="1" applyFill="1" applyBorder="1" applyAlignment="1">
      <alignment horizontal="right"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18" fillId="0" borderId="30" xfId="0" applyFont="1" applyBorder="1" applyAlignment="1">
      <alignment horizontal="left" vertical="center" wrapText="1"/>
    </xf>
    <xf numFmtId="0" fontId="9" fillId="0" borderId="19" xfId="0" applyFont="1" applyBorder="1" applyAlignment="1">
      <alignment horizontal="justify" vertical="center" wrapText="1"/>
    </xf>
    <xf numFmtId="0" fontId="9" fillId="0" borderId="20" xfId="0" applyFont="1" applyBorder="1" applyAlignment="1">
      <alignment horizontal="justify" vertical="center" wrapText="1"/>
    </xf>
    <xf numFmtId="0" fontId="30" fillId="0" borderId="0" xfId="0" applyFont="1" applyAlignment="1">
      <alignment horizontal="center" vertical="center"/>
    </xf>
    <xf numFmtId="0" fontId="29" fillId="0" borderId="0" xfId="0" applyFont="1" applyAlignment="1">
      <alignment horizontal="center" vertical="center"/>
    </xf>
    <xf numFmtId="0" fontId="8" fillId="0" borderId="0" xfId="0" applyFont="1" applyAlignment="1">
      <alignment horizontal="center" vertical="center"/>
    </xf>
    <xf numFmtId="0" fontId="28" fillId="0" borderId="2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28"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32" xfId="0" applyFont="1" applyBorder="1" applyAlignment="1">
      <alignment horizontal="left" vertical="center" wrapText="1"/>
    </xf>
    <xf numFmtId="0" fontId="9" fillId="0" borderId="11" xfId="0" applyFont="1" applyBorder="1" applyAlignment="1">
      <alignment horizontal="right" vertical="center"/>
    </xf>
    <xf numFmtId="0" fontId="18" fillId="0" borderId="0" xfId="0" applyFont="1" applyAlignment="1">
      <alignment horizontal="left" vertical="center" wrapText="1"/>
    </xf>
    <xf numFmtId="0" fontId="6" fillId="0" borderId="0" xfId="0" applyFont="1" applyAlignment="1">
      <alignment horizontal="left" vertical="center"/>
    </xf>
    <xf numFmtId="0" fontId="9" fillId="0" borderId="2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6" xfId="0" applyFont="1" applyBorder="1" applyAlignment="1">
      <alignment horizontal="center" vertical="center" textRotation="255" wrapText="1"/>
    </xf>
    <xf numFmtId="0" fontId="9" fillId="0" borderId="25" xfId="0" applyFont="1" applyBorder="1" applyAlignment="1">
      <alignment horizontal="center" vertical="center" textRotation="255" wrapText="1"/>
    </xf>
    <xf numFmtId="0" fontId="9" fillId="0" borderId="12" xfId="0" applyFont="1" applyBorder="1" applyAlignment="1">
      <alignment horizontal="center" vertical="center" wrapText="1"/>
    </xf>
    <xf numFmtId="38" fontId="9" fillId="0" borderId="26" xfId="1" applyFont="1" applyBorder="1" applyAlignment="1">
      <alignment horizontal="center" vertical="center" wrapText="1"/>
    </xf>
    <xf numFmtId="38" fontId="9" fillId="0" borderId="25" xfId="1" applyFont="1" applyBorder="1" applyAlignment="1">
      <alignment horizontal="center" vertical="center" wrapText="1"/>
    </xf>
    <xf numFmtId="0" fontId="9" fillId="0" borderId="12" xfId="0" applyFont="1" applyBorder="1" applyAlignment="1">
      <alignment horizontal="left" vertical="center" wrapText="1"/>
    </xf>
    <xf numFmtId="0" fontId="9" fillId="0" borderId="24" xfId="0" applyFont="1" applyBorder="1" applyAlignment="1">
      <alignment horizontal="left" vertical="center" wrapText="1"/>
    </xf>
    <xf numFmtId="0" fontId="9" fillId="0" borderId="13" xfId="0" applyFont="1" applyBorder="1" applyAlignment="1">
      <alignment horizontal="left"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left" vertical="center" wrapText="1"/>
    </xf>
    <xf numFmtId="0" fontId="9" fillId="0" borderId="25" xfId="0" applyFont="1" applyBorder="1" applyAlignment="1">
      <alignment horizontal="left" vertical="center" wrapText="1"/>
    </xf>
    <xf numFmtId="0" fontId="31" fillId="0" borderId="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view="pageBreakPreview" zoomScale="75" zoomScaleNormal="100" zoomScaleSheetLayoutView="75" workbookViewId="0">
      <selection activeCell="B8" sqref="B8:C8"/>
    </sheetView>
  </sheetViews>
  <sheetFormatPr defaultRowHeight="13.8" x14ac:dyDescent="0.2"/>
  <cols>
    <col min="1" max="1" width="40.6640625" style="8" customWidth="1"/>
    <col min="2" max="2" width="30.6640625" style="8" customWidth="1"/>
    <col min="3" max="3" width="10.6640625" style="8" customWidth="1"/>
    <col min="4" max="4" width="40.6640625" style="9" customWidth="1"/>
  </cols>
  <sheetData>
    <row r="1" spans="1:4" x14ac:dyDescent="0.2">
      <c r="A1" s="7" t="s">
        <v>53</v>
      </c>
    </row>
    <row r="2" spans="1:4" ht="27" customHeight="1" x14ac:dyDescent="0.2">
      <c r="A2" s="83" t="s">
        <v>56</v>
      </c>
      <c r="B2" s="83"/>
      <c r="C2" s="83"/>
      <c r="D2" s="83"/>
    </row>
    <row r="3" spans="1:4" ht="25.2" customHeight="1" x14ac:dyDescent="0.2">
      <c r="A3" s="81" t="s">
        <v>174</v>
      </c>
      <c r="B3" s="82"/>
      <c r="C3" s="82"/>
      <c r="D3" s="82"/>
    </row>
    <row r="4" spans="1:4" ht="26.25" customHeight="1" thickBot="1" x14ac:dyDescent="0.25">
      <c r="A4" s="91" t="s">
        <v>26</v>
      </c>
      <c r="B4" s="91"/>
      <c r="C4" s="91"/>
      <c r="D4" s="91"/>
    </row>
    <row r="5" spans="1:4" ht="50.1" customHeight="1" thickTop="1" thickBot="1" x14ac:dyDescent="0.25">
      <c r="A5" s="44" t="s">
        <v>94</v>
      </c>
      <c r="B5" s="90" t="s">
        <v>95</v>
      </c>
      <c r="C5" s="90"/>
      <c r="D5" s="45" t="s">
        <v>96</v>
      </c>
    </row>
    <row r="6" spans="1:4" ht="34.5" customHeight="1" thickTop="1" thickBot="1" x14ac:dyDescent="0.25">
      <c r="A6" s="46" t="s">
        <v>97</v>
      </c>
      <c r="B6" s="86" t="s">
        <v>98</v>
      </c>
      <c r="C6" s="87"/>
      <c r="D6" s="47" t="s">
        <v>99</v>
      </c>
    </row>
    <row r="7" spans="1:4" ht="60" customHeight="1" thickTop="1" thickBot="1" x14ac:dyDescent="0.25">
      <c r="A7" s="48" t="s">
        <v>180</v>
      </c>
      <c r="B7" s="69" t="s">
        <v>100</v>
      </c>
      <c r="C7" s="70" t="s">
        <v>25</v>
      </c>
      <c r="D7" s="71">
        <f>IF(臨床性能試験研究費ポイント算出表!L17&gt;0,臨床性能試験研究費ポイント算出表!L17,相関性能試験研究費ポイント算出表!L14)</f>
        <v>0</v>
      </c>
    </row>
    <row r="8" spans="1:4" ht="60" customHeight="1" thickBot="1" x14ac:dyDescent="0.25">
      <c r="A8" s="72" t="s">
        <v>179</v>
      </c>
      <c r="B8" s="88" t="s">
        <v>100</v>
      </c>
      <c r="C8" s="89"/>
      <c r="D8" s="73">
        <f>CRC経費ポイント算出表!L25</f>
        <v>64500</v>
      </c>
    </row>
    <row r="9" spans="1:4" ht="60" customHeight="1" thickBot="1" x14ac:dyDescent="0.25">
      <c r="A9" s="50" t="s">
        <v>178</v>
      </c>
      <c r="B9" s="84" t="s">
        <v>163</v>
      </c>
      <c r="C9" s="85"/>
      <c r="D9" s="51">
        <f>(D7+D8)*0.2</f>
        <v>12900</v>
      </c>
    </row>
    <row r="10" spans="1:4" ht="60" customHeight="1" thickTop="1" thickBot="1" x14ac:dyDescent="0.25">
      <c r="A10" s="48" t="s">
        <v>165</v>
      </c>
      <c r="B10" s="79" t="s">
        <v>166</v>
      </c>
      <c r="C10" s="80"/>
      <c r="D10" s="49">
        <f>SUM(D7:D9)</f>
        <v>77400</v>
      </c>
    </row>
    <row r="11" spans="1:4" ht="60" customHeight="1" thickBot="1" x14ac:dyDescent="0.25">
      <c r="A11" s="50" t="s">
        <v>164</v>
      </c>
      <c r="B11" s="74" t="s">
        <v>167</v>
      </c>
      <c r="C11" s="75"/>
      <c r="D11" s="51">
        <f>D10*0.3</f>
        <v>23220</v>
      </c>
    </row>
    <row r="12" spans="1:4" ht="60" customHeight="1" thickTop="1" thickBot="1" x14ac:dyDescent="0.25">
      <c r="A12" s="48" t="s">
        <v>168</v>
      </c>
      <c r="B12" s="79" t="s">
        <v>169</v>
      </c>
      <c r="C12" s="80"/>
      <c r="D12" s="49">
        <f>SUM(D10:D11)</f>
        <v>100620</v>
      </c>
    </row>
    <row r="13" spans="1:4" ht="60" customHeight="1" thickBot="1" x14ac:dyDescent="0.25">
      <c r="A13" s="50" t="s">
        <v>170</v>
      </c>
      <c r="B13" s="74" t="s">
        <v>171</v>
      </c>
      <c r="C13" s="75"/>
      <c r="D13" s="51">
        <f>ROUNDDOWN(D12*0.1,0)</f>
        <v>10062</v>
      </c>
    </row>
    <row r="14" spans="1:4" ht="60" customHeight="1" thickTop="1" thickBot="1" x14ac:dyDescent="0.25">
      <c r="A14" s="52" t="s">
        <v>173</v>
      </c>
      <c r="B14" s="76" t="s">
        <v>181</v>
      </c>
      <c r="C14" s="77"/>
      <c r="D14" s="53">
        <f>SUM(D12:D13)</f>
        <v>110682</v>
      </c>
    </row>
    <row r="15" spans="1:4" ht="27" customHeight="1" thickTop="1" x14ac:dyDescent="0.2">
      <c r="A15" s="78" t="s">
        <v>172</v>
      </c>
      <c r="B15" s="78"/>
      <c r="C15" s="78"/>
    </row>
  </sheetData>
  <mergeCells count="13">
    <mergeCell ref="A2:D2"/>
    <mergeCell ref="B9:C9"/>
    <mergeCell ref="B10:C10"/>
    <mergeCell ref="B11:C11"/>
    <mergeCell ref="B6:C6"/>
    <mergeCell ref="B8:C8"/>
    <mergeCell ref="B5:C5"/>
    <mergeCell ref="A4:D4"/>
    <mergeCell ref="B13:C13"/>
    <mergeCell ref="B14:C14"/>
    <mergeCell ref="A15:C15"/>
    <mergeCell ref="B12:C12"/>
    <mergeCell ref="A3:D3"/>
  </mergeCells>
  <phoneticPr fontId="7"/>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view="pageBreakPreview" zoomScale="75" zoomScaleNormal="100" zoomScaleSheetLayoutView="75" workbookViewId="0">
      <selection activeCell="Q9" sqref="Q9"/>
    </sheetView>
  </sheetViews>
  <sheetFormatPr defaultRowHeight="13.8" x14ac:dyDescent="0.2"/>
  <cols>
    <col min="1" max="1" width="4.6640625" style="8" customWidth="1"/>
    <col min="2" max="2" width="25.6640625" style="8" customWidth="1"/>
    <col min="3" max="3" width="4.6640625" style="8" customWidth="1"/>
    <col min="4" max="4" width="4.6640625" style="30" customWidth="1"/>
    <col min="5" max="5" width="20.6640625" style="8" customWidth="1"/>
    <col min="6" max="6" width="4.6640625" style="30" customWidth="1"/>
    <col min="7" max="7" width="20.6640625" style="8" customWidth="1"/>
    <col min="8" max="8" width="4.6640625" style="30" customWidth="1"/>
    <col min="9" max="9" width="20.6640625" style="8" customWidth="1"/>
    <col min="10" max="10" width="4.6640625" style="30" customWidth="1"/>
    <col min="11" max="11" width="20.6640625" style="8" customWidth="1"/>
    <col min="12" max="12" width="16.6640625" style="10" customWidth="1"/>
  </cols>
  <sheetData>
    <row r="1" spans="1:12" x14ac:dyDescent="0.2">
      <c r="A1" s="93" t="s">
        <v>28</v>
      </c>
      <c r="B1" s="93"/>
    </row>
    <row r="2" spans="1:12" ht="29.4" customHeight="1" x14ac:dyDescent="0.2">
      <c r="A2" s="83" t="s">
        <v>27</v>
      </c>
      <c r="B2" s="83"/>
      <c r="C2" s="83"/>
      <c r="D2" s="83"/>
      <c r="E2" s="83"/>
      <c r="F2" s="83"/>
      <c r="G2" s="83"/>
      <c r="H2" s="83"/>
      <c r="I2" s="83"/>
      <c r="J2" s="83"/>
      <c r="K2" s="83"/>
      <c r="L2" s="83"/>
    </row>
    <row r="3" spans="1:12" ht="27" customHeight="1" x14ac:dyDescent="0.2">
      <c r="A3" s="81" t="s">
        <v>175</v>
      </c>
      <c r="B3" s="82"/>
      <c r="C3" s="82"/>
      <c r="D3" s="82"/>
      <c r="E3" s="82"/>
      <c r="F3" s="82"/>
      <c r="G3" s="82"/>
      <c r="H3" s="82"/>
      <c r="I3" s="82"/>
      <c r="J3" s="82"/>
      <c r="K3" s="82"/>
      <c r="L3" s="82"/>
    </row>
    <row r="4" spans="1:12" ht="22.8" thickBot="1" x14ac:dyDescent="0.25">
      <c r="A4" s="6"/>
      <c r="B4" s="6"/>
      <c r="C4" s="6"/>
      <c r="D4" s="31"/>
      <c r="E4" s="6"/>
      <c r="F4" s="31"/>
      <c r="G4" s="6"/>
      <c r="H4" s="31"/>
      <c r="I4" s="6"/>
      <c r="J4" s="33" t="s">
        <v>55</v>
      </c>
      <c r="K4" s="6"/>
      <c r="L4" s="11"/>
    </row>
    <row r="5" spans="1:12" ht="39.75" customHeight="1" x14ac:dyDescent="0.2">
      <c r="A5" s="96" t="s">
        <v>68</v>
      </c>
      <c r="B5" s="97"/>
      <c r="C5" s="100" t="s">
        <v>69</v>
      </c>
      <c r="D5" s="96" t="s">
        <v>70</v>
      </c>
      <c r="E5" s="97"/>
      <c r="F5" s="96" t="s">
        <v>71</v>
      </c>
      <c r="G5" s="97"/>
      <c r="H5" s="96" t="s">
        <v>72</v>
      </c>
      <c r="I5" s="97"/>
      <c r="J5" s="96" t="s">
        <v>73</v>
      </c>
      <c r="K5" s="97"/>
      <c r="L5" s="103" t="s">
        <v>74</v>
      </c>
    </row>
    <row r="6" spans="1:12" ht="39.75" customHeight="1" thickBot="1" x14ac:dyDescent="0.25">
      <c r="A6" s="98"/>
      <c r="B6" s="99"/>
      <c r="C6" s="101"/>
      <c r="D6" s="98" t="s">
        <v>75</v>
      </c>
      <c r="E6" s="99"/>
      <c r="F6" s="98" t="s">
        <v>76</v>
      </c>
      <c r="G6" s="99"/>
      <c r="H6" s="98" t="s">
        <v>77</v>
      </c>
      <c r="I6" s="99"/>
      <c r="J6" s="98" t="s">
        <v>78</v>
      </c>
      <c r="K6" s="99"/>
      <c r="L6" s="104"/>
    </row>
    <row r="7" spans="1:12" ht="60" customHeight="1" thickBot="1" x14ac:dyDescent="0.25">
      <c r="A7" s="40" t="s">
        <v>0</v>
      </c>
      <c r="B7" s="37" t="s">
        <v>57</v>
      </c>
      <c r="C7" s="1">
        <v>10</v>
      </c>
      <c r="D7" s="102"/>
      <c r="E7" s="95"/>
      <c r="F7" s="67" t="s">
        <v>54</v>
      </c>
      <c r="G7" s="1" t="s">
        <v>79</v>
      </c>
      <c r="H7" s="67" t="s">
        <v>54</v>
      </c>
      <c r="I7" s="1" t="s">
        <v>80</v>
      </c>
      <c r="J7" s="67"/>
      <c r="K7" s="1" t="s">
        <v>81</v>
      </c>
      <c r="L7" s="5">
        <f>IF(F7="○",C7*2,IF(H7="○",C7*3,IF(J7="○",C7*5,0)))</f>
        <v>0</v>
      </c>
    </row>
    <row r="8" spans="1:12" ht="60" customHeight="1" thickBot="1" x14ac:dyDescent="0.25">
      <c r="A8" s="40" t="s">
        <v>1</v>
      </c>
      <c r="B8" s="37" t="s">
        <v>58</v>
      </c>
      <c r="C8" s="1">
        <v>1</v>
      </c>
      <c r="D8" s="64">
        <v>0</v>
      </c>
      <c r="E8" s="112" t="s">
        <v>182</v>
      </c>
      <c r="F8" s="105"/>
      <c r="G8" s="106"/>
      <c r="H8" s="106"/>
      <c r="I8" s="106"/>
      <c r="J8" s="106"/>
      <c r="K8" s="107"/>
      <c r="L8" s="5">
        <f>C8*D8</f>
        <v>0</v>
      </c>
    </row>
    <row r="9" spans="1:12" ht="60" customHeight="1" thickBot="1" x14ac:dyDescent="0.25">
      <c r="A9" s="40" t="s">
        <v>2</v>
      </c>
      <c r="B9" s="37" t="s">
        <v>59</v>
      </c>
      <c r="C9" s="1">
        <v>1</v>
      </c>
      <c r="D9" s="65" t="s">
        <v>54</v>
      </c>
      <c r="E9" s="1" t="s">
        <v>82</v>
      </c>
      <c r="F9" s="67"/>
      <c r="G9" s="1" t="s">
        <v>83</v>
      </c>
      <c r="H9" s="67"/>
      <c r="I9" s="1" t="s">
        <v>84</v>
      </c>
      <c r="J9" s="67"/>
      <c r="K9" s="1" t="s">
        <v>85</v>
      </c>
      <c r="L9" s="5">
        <f>IF(D9="○",C9*1,IF(F9="○",C9*2,IF(H9="○",C9*3,IF(J9="○",C9*5,0))))</f>
        <v>0</v>
      </c>
    </row>
    <row r="10" spans="1:12" ht="60" customHeight="1" thickBot="1" x14ac:dyDescent="0.25">
      <c r="A10" s="40" t="s">
        <v>3</v>
      </c>
      <c r="B10" s="37" t="s">
        <v>60</v>
      </c>
      <c r="C10" s="1">
        <v>1</v>
      </c>
      <c r="D10" s="65"/>
      <c r="E10" s="1" t="s">
        <v>86</v>
      </c>
      <c r="F10" s="65"/>
      <c r="G10" s="1" t="s">
        <v>87</v>
      </c>
      <c r="H10" s="65"/>
      <c r="I10" s="1" t="s">
        <v>88</v>
      </c>
      <c r="J10" s="102"/>
      <c r="K10" s="95"/>
      <c r="L10" s="5">
        <f>IF(D10="○",C10*1,IF(F10="○",C10*2,IF(H10="○",C10*3,0)))</f>
        <v>0</v>
      </c>
    </row>
    <row r="11" spans="1:12" ht="60" customHeight="1" thickBot="1" x14ac:dyDescent="0.25">
      <c r="A11" s="40" t="s">
        <v>4</v>
      </c>
      <c r="B11" s="37" t="s">
        <v>61</v>
      </c>
      <c r="C11" s="1">
        <v>1</v>
      </c>
      <c r="D11" s="65"/>
      <c r="E11" s="1" t="s">
        <v>89</v>
      </c>
      <c r="F11" s="102"/>
      <c r="G11" s="95"/>
      <c r="H11" s="65"/>
      <c r="I11" s="1" t="s">
        <v>90</v>
      </c>
      <c r="J11" s="102"/>
      <c r="K11" s="95"/>
      <c r="L11" s="5">
        <f>IF(D11="○",C11*1,IF(H11="○",C11*3,0))</f>
        <v>0</v>
      </c>
    </row>
    <row r="12" spans="1:12" ht="60" customHeight="1" thickBot="1" x14ac:dyDescent="0.25">
      <c r="A12" s="40" t="s">
        <v>5</v>
      </c>
      <c r="B12" s="37" t="s">
        <v>62</v>
      </c>
      <c r="C12" s="1">
        <v>1</v>
      </c>
      <c r="D12" s="66">
        <v>0</v>
      </c>
      <c r="E12" s="112" t="s">
        <v>183</v>
      </c>
      <c r="F12" s="105"/>
      <c r="G12" s="106"/>
      <c r="H12" s="106"/>
      <c r="I12" s="106"/>
      <c r="J12" s="106"/>
      <c r="K12" s="107"/>
      <c r="L12" s="5">
        <f>D12*1/5</f>
        <v>0</v>
      </c>
    </row>
    <row r="13" spans="1:12" ht="60" customHeight="1" thickBot="1" x14ac:dyDescent="0.25">
      <c r="A13" s="40" t="s">
        <v>6</v>
      </c>
      <c r="B13" s="37" t="s">
        <v>63</v>
      </c>
      <c r="C13" s="1">
        <v>1</v>
      </c>
      <c r="D13" s="65"/>
      <c r="E13" s="1" t="s">
        <v>91</v>
      </c>
      <c r="F13" s="67"/>
      <c r="G13" s="1" t="s">
        <v>92</v>
      </c>
      <c r="H13" s="102"/>
      <c r="I13" s="94"/>
      <c r="J13" s="94"/>
      <c r="K13" s="95"/>
      <c r="L13" s="5">
        <f>IF(D13="○",C13*1,IF(F13="○",C13*2,0))</f>
        <v>0</v>
      </c>
    </row>
    <row r="14" spans="1:12" ht="60" customHeight="1" thickBot="1" x14ac:dyDescent="0.25">
      <c r="A14" s="2" t="s">
        <v>9</v>
      </c>
      <c r="B14" s="38" t="s">
        <v>64</v>
      </c>
      <c r="C14" s="2">
        <v>6</v>
      </c>
      <c r="D14" s="67"/>
      <c r="E14" s="41" t="s">
        <v>93</v>
      </c>
      <c r="F14" s="102"/>
      <c r="G14" s="94"/>
      <c r="H14" s="94"/>
      <c r="I14" s="94"/>
      <c r="J14" s="94"/>
      <c r="K14" s="95"/>
      <c r="L14" s="5">
        <f>IF(D14="○",C14*1,0)</f>
        <v>0</v>
      </c>
    </row>
    <row r="15" spans="1:12" ht="60" customHeight="1" thickBot="1" x14ac:dyDescent="0.25">
      <c r="A15" s="2" t="s">
        <v>10</v>
      </c>
      <c r="B15" s="39" t="s">
        <v>65</v>
      </c>
      <c r="C15" s="40">
        <v>6</v>
      </c>
      <c r="D15" s="67"/>
      <c r="E15" s="42" t="s">
        <v>93</v>
      </c>
      <c r="F15" s="102"/>
      <c r="G15" s="94"/>
      <c r="H15" s="94"/>
      <c r="I15" s="94"/>
      <c r="J15" s="94"/>
      <c r="K15" s="95"/>
      <c r="L15" s="5">
        <f>IF(D15="○",C15*1,0)</f>
        <v>0</v>
      </c>
    </row>
    <row r="16" spans="1:12" ht="60" customHeight="1" thickBot="1" x14ac:dyDescent="0.25">
      <c r="A16" s="102"/>
      <c r="B16" s="94"/>
      <c r="C16" s="94"/>
      <c r="D16" s="94"/>
      <c r="E16" s="94" t="s">
        <v>66</v>
      </c>
      <c r="F16" s="94"/>
      <c r="G16" s="94"/>
      <c r="H16" s="94"/>
      <c r="I16" s="94"/>
      <c r="J16" s="94"/>
      <c r="K16" s="95"/>
      <c r="L16" s="5">
        <f>SUM(L7:L15)</f>
        <v>0</v>
      </c>
    </row>
    <row r="17" spans="1:12" ht="60" customHeight="1" thickBot="1" x14ac:dyDescent="0.25">
      <c r="A17" s="2" t="s">
        <v>19</v>
      </c>
      <c r="B17" s="62" t="s">
        <v>176</v>
      </c>
      <c r="C17" s="102" t="s">
        <v>67</v>
      </c>
      <c r="D17" s="94"/>
      <c r="E17" s="94"/>
      <c r="F17" s="94"/>
      <c r="G17" s="94"/>
      <c r="H17" s="94"/>
      <c r="I17" s="94"/>
      <c r="J17" s="94"/>
      <c r="K17" s="95"/>
      <c r="L17" s="43">
        <f>L16*6400</f>
        <v>0</v>
      </c>
    </row>
    <row r="19" spans="1:12" ht="14.25" customHeight="1" x14ac:dyDescent="0.2">
      <c r="A19" s="28" t="s">
        <v>20</v>
      </c>
      <c r="B19" s="92" t="s">
        <v>23</v>
      </c>
      <c r="C19" s="92"/>
      <c r="D19" s="92"/>
      <c r="E19" s="92"/>
    </row>
    <row r="20" spans="1:12" ht="14.4" x14ac:dyDescent="0.2">
      <c r="A20" s="28" t="s">
        <v>22</v>
      </c>
      <c r="B20" s="29" t="s">
        <v>24</v>
      </c>
      <c r="C20" s="29"/>
      <c r="D20" s="32"/>
      <c r="E20" s="29"/>
    </row>
  </sheetData>
  <mergeCells count="27">
    <mergeCell ref="A16:D16"/>
    <mergeCell ref="C17:K17"/>
    <mergeCell ref="J10:K10"/>
    <mergeCell ref="J11:K11"/>
    <mergeCell ref="F8:K8"/>
    <mergeCell ref="F5:G5"/>
    <mergeCell ref="F6:G6"/>
    <mergeCell ref="H5:I5"/>
    <mergeCell ref="H6:I6"/>
    <mergeCell ref="J5:K5"/>
    <mergeCell ref="J6:K6"/>
    <mergeCell ref="A3:L3"/>
    <mergeCell ref="B19:E19"/>
    <mergeCell ref="A1:B1"/>
    <mergeCell ref="A2:L2"/>
    <mergeCell ref="E16:K16"/>
    <mergeCell ref="A5:B6"/>
    <mergeCell ref="C5:C6"/>
    <mergeCell ref="D5:E5"/>
    <mergeCell ref="D6:E6"/>
    <mergeCell ref="D7:E7"/>
    <mergeCell ref="H13:K13"/>
    <mergeCell ref="F14:K14"/>
    <mergeCell ref="F15:K15"/>
    <mergeCell ref="L5:L6"/>
    <mergeCell ref="F12:K12"/>
    <mergeCell ref="F11:G11"/>
  </mergeCells>
  <phoneticPr fontId="7"/>
  <dataValidations count="2">
    <dataValidation type="list" allowBlank="1" showInputMessage="1" showErrorMessage="1" sqref="F7 H7 J7 D9 F9 H9 J9 D10 F10 H10 D11 H11 D13 F13 D14 D15" xr:uid="{00000000-0002-0000-0100-000000000000}">
      <formula1>"○,　,"</formula1>
    </dataValidation>
    <dataValidation type="list" allowBlank="1" showInputMessage="1" showErrorMessage="1" sqref="D8 D12" xr:uid="{00000000-0002-0000-0100-000001000000}">
      <formula1>"１,２,３,４,５,６,７,８,９,１０,１１,１２,１３,１４,１５,１６,１７,１８,１９,２０,　,０,"</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view="pageBreakPreview" zoomScale="75" zoomScaleNormal="100" zoomScaleSheetLayoutView="75" workbookViewId="0">
      <selection activeCell="E20" sqref="E20"/>
    </sheetView>
  </sheetViews>
  <sheetFormatPr defaultRowHeight="13.8" x14ac:dyDescent="0.2"/>
  <cols>
    <col min="1" max="1" width="4.6640625" style="8" customWidth="1"/>
    <col min="2" max="2" width="25.6640625" style="8" customWidth="1"/>
    <col min="3" max="3" width="4.6640625" style="8" customWidth="1"/>
    <col min="4" max="4" width="4.6640625" style="30" customWidth="1"/>
    <col min="5" max="5" width="20.6640625" style="8" customWidth="1"/>
    <col min="6" max="6" width="4.6640625" style="30" customWidth="1"/>
    <col min="7" max="7" width="20.6640625" style="8" customWidth="1"/>
    <col min="8" max="8" width="4.6640625" style="30" customWidth="1"/>
    <col min="9" max="9" width="20.6640625" style="8" customWidth="1"/>
    <col min="10" max="10" width="4.6640625" style="30" customWidth="1"/>
    <col min="11" max="11" width="20.6640625" style="8" customWidth="1"/>
    <col min="12" max="12" width="16.6640625" style="14" customWidth="1"/>
  </cols>
  <sheetData>
    <row r="1" spans="1:12" x14ac:dyDescent="0.2">
      <c r="A1" s="93" t="s">
        <v>30</v>
      </c>
      <c r="B1" s="93"/>
    </row>
    <row r="2" spans="1:12" ht="29.4" customHeight="1" x14ac:dyDescent="0.2">
      <c r="A2" s="83" t="s">
        <v>29</v>
      </c>
      <c r="B2" s="83"/>
      <c r="C2" s="83"/>
      <c r="D2" s="83"/>
      <c r="E2" s="83"/>
      <c r="F2" s="83"/>
      <c r="G2" s="83"/>
      <c r="H2" s="83"/>
      <c r="I2" s="83"/>
      <c r="J2" s="83"/>
      <c r="K2" s="83"/>
      <c r="L2" s="83"/>
    </row>
    <row r="3" spans="1:12" ht="27" customHeight="1" x14ac:dyDescent="0.2">
      <c r="A3" s="81" t="s">
        <v>175</v>
      </c>
      <c r="B3" s="82"/>
      <c r="C3" s="82"/>
      <c r="D3" s="82"/>
      <c r="E3" s="82"/>
      <c r="F3" s="82"/>
      <c r="G3" s="82"/>
      <c r="H3" s="82"/>
      <c r="I3" s="82"/>
      <c r="J3" s="82"/>
      <c r="K3" s="82"/>
      <c r="L3" s="82"/>
    </row>
    <row r="4" spans="1:12" ht="22.8" thickBot="1" x14ac:dyDescent="0.25">
      <c r="A4" s="6"/>
      <c r="B4" s="6"/>
      <c r="C4" s="6"/>
      <c r="D4" s="31"/>
      <c r="E4" s="6"/>
      <c r="F4" s="31"/>
      <c r="G4" s="6"/>
      <c r="H4" s="31"/>
      <c r="I4" s="6"/>
      <c r="J4" s="33" t="s">
        <v>55</v>
      </c>
      <c r="K4" s="6"/>
      <c r="L4" s="11"/>
    </row>
    <row r="5" spans="1:12" ht="39.75" customHeight="1" x14ac:dyDescent="0.2">
      <c r="A5" s="96" t="s">
        <v>68</v>
      </c>
      <c r="B5" s="97"/>
      <c r="C5" s="100" t="s">
        <v>69</v>
      </c>
      <c r="D5" s="96" t="s">
        <v>70</v>
      </c>
      <c r="E5" s="97"/>
      <c r="F5" s="96" t="s">
        <v>71</v>
      </c>
      <c r="G5" s="97"/>
      <c r="H5" s="96" t="s">
        <v>72</v>
      </c>
      <c r="I5" s="97"/>
      <c r="J5" s="96" t="s">
        <v>73</v>
      </c>
      <c r="K5" s="97"/>
      <c r="L5" s="103" t="s">
        <v>74</v>
      </c>
    </row>
    <row r="6" spans="1:12" ht="39.75" customHeight="1" thickBot="1" x14ac:dyDescent="0.25">
      <c r="A6" s="98"/>
      <c r="B6" s="99"/>
      <c r="C6" s="101"/>
      <c r="D6" s="98" t="s">
        <v>75</v>
      </c>
      <c r="E6" s="99"/>
      <c r="F6" s="98" t="s">
        <v>76</v>
      </c>
      <c r="G6" s="99"/>
      <c r="H6" s="98" t="s">
        <v>77</v>
      </c>
      <c r="I6" s="99"/>
      <c r="J6" s="98" t="s">
        <v>78</v>
      </c>
      <c r="K6" s="99"/>
      <c r="L6" s="104"/>
    </row>
    <row r="7" spans="1:12" ht="60" customHeight="1" thickBot="1" x14ac:dyDescent="0.25">
      <c r="A7" s="40" t="s">
        <v>0</v>
      </c>
      <c r="B7" s="37" t="s">
        <v>57</v>
      </c>
      <c r="C7" s="1">
        <v>4</v>
      </c>
      <c r="D7" s="102"/>
      <c r="E7" s="95"/>
      <c r="F7" s="67"/>
      <c r="G7" s="1" t="s">
        <v>101</v>
      </c>
      <c r="H7" s="67"/>
      <c r="I7" s="1" t="s">
        <v>102</v>
      </c>
      <c r="J7" s="67"/>
      <c r="K7" s="1" t="s">
        <v>103</v>
      </c>
      <c r="L7" s="5">
        <f>IF(F7="○",C7*2,IF(H7="○",C7*3,IF(J7="○",C7*5,0)))</f>
        <v>0</v>
      </c>
    </row>
    <row r="8" spans="1:12" ht="60" customHeight="1" thickBot="1" x14ac:dyDescent="0.25">
      <c r="A8" s="40" t="s">
        <v>2</v>
      </c>
      <c r="B8" s="37" t="s">
        <v>59</v>
      </c>
      <c r="C8" s="1">
        <v>1</v>
      </c>
      <c r="D8" s="67"/>
      <c r="E8" s="1" t="s">
        <v>82</v>
      </c>
      <c r="F8" s="65"/>
      <c r="G8" s="1" t="s">
        <v>83</v>
      </c>
      <c r="H8" s="65"/>
      <c r="I8" s="1" t="s">
        <v>84</v>
      </c>
      <c r="J8" s="65"/>
      <c r="K8" s="1" t="s">
        <v>85</v>
      </c>
      <c r="L8" s="5">
        <f>IF(D8="○",C8*1,IF(F8="○",C8*2,IF(H8="○",C8*3,IF(J8="○",C8*5,0))))</f>
        <v>0</v>
      </c>
    </row>
    <row r="9" spans="1:12" ht="60" customHeight="1" thickBot="1" x14ac:dyDescent="0.25">
      <c r="A9" s="40" t="s">
        <v>3</v>
      </c>
      <c r="B9" s="37" t="s">
        <v>60</v>
      </c>
      <c r="C9" s="1">
        <v>1</v>
      </c>
      <c r="D9" s="65"/>
      <c r="E9" s="1" t="s">
        <v>86</v>
      </c>
      <c r="F9" s="65"/>
      <c r="G9" s="1" t="s">
        <v>87</v>
      </c>
      <c r="H9" s="65"/>
      <c r="I9" s="1" t="s">
        <v>88</v>
      </c>
      <c r="J9" s="102"/>
      <c r="K9" s="95"/>
      <c r="L9" s="5">
        <f>IF(D9="○",C9*1,IF(F9="○",C9*2,IF(H9="○",C9*3,0)))</f>
        <v>0</v>
      </c>
    </row>
    <row r="10" spans="1:12" ht="60" customHeight="1" thickBot="1" x14ac:dyDescent="0.25">
      <c r="A10" s="40" t="s">
        <v>4</v>
      </c>
      <c r="B10" s="37" t="s">
        <v>61</v>
      </c>
      <c r="C10" s="1">
        <v>1</v>
      </c>
      <c r="D10" s="65"/>
      <c r="E10" s="1" t="s">
        <v>89</v>
      </c>
      <c r="F10" s="102"/>
      <c r="G10" s="95"/>
      <c r="H10" s="65"/>
      <c r="I10" s="1" t="s">
        <v>90</v>
      </c>
      <c r="J10" s="102"/>
      <c r="K10" s="95"/>
      <c r="L10" s="5">
        <f>IF(D10="○",C10*1,IF(H10="○",C10*3,0))</f>
        <v>0</v>
      </c>
    </row>
    <row r="11" spans="1:12" ht="60" customHeight="1" thickBot="1" x14ac:dyDescent="0.25">
      <c r="A11" s="40" t="s">
        <v>6</v>
      </c>
      <c r="B11" s="37" t="s">
        <v>63</v>
      </c>
      <c r="C11" s="1">
        <v>1</v>
      </c>
      <c r="D11" s="65"/>
      <c r="E11" s="1" t="s">
        <v>91</v>
      </c>
      <c r="F11" s="67"/>
      <c r="G11" s="1" t="s">
        <v>92</v>
      </c>
      <c r="H11" s="102"/>
      <c r="I11" s="94"/>
      <c r="J11" s="94"/>
      <c r="K11" s="95"/>
      <c r="L11" s="5">
        <f>IF(D11="○",C11*1,IF(F11="○",C11*2,0))</f>
        <v>0</v>
      </c>
    </row>
    <row r="12" spans="1:12" ht="60" customHeight="1" thickBot="1" x14ac:dyDescent="0.25">
      <c r="A12" s="3" t="s">
        <v>8</v>
      </c>
      <c r="B12" s="54" t="s">
        <v>65</v>
      </c>
      <c r="C12" s="42">
        <v>5</v>
      </c>
      <c r="D12" s="65"/>
      <c r="E12" s="42" t="s">
        <v>93</v>
      </c>
      <c r="F12" s="102"/>
      <c r="G12" s="94"/>
      <c r="H12" s="94"/>
      <c r="I12" s="94"/>
      <c r="J12" s="94"/>
      <c r="K12" s="95"/>
      <c r="L12" s="5">
        <f>IF(D12="○",C12*1,0)</f>
        <v>0</v>
      </c>
    </row>
    <row r="13" spans="1:12" ht="60" customHeight="1" thickBot="1" x14ac:dyDescent="0.25">
      <c r="A13" s="102"/>
      <c r="B13" s="94"/>
      <c r="C13" s="94" t="s">
        <v>66</v>
      </c>
      <c r="D13" s="94"/>
      <c r="E13" s="94"/>
      <c r="F13" s="94"/>
      <c r="G13" s="94"/>
      <c r="H13" s="94"/>
      <c r="I13" s="94"/>
      <c r="J13" s="94"/>
      <c r="K13" s="95"/>
      <c r="L13" s="5">
        <f>SUM(L7:L12)</f>
        <v>0</v>
      </c>
    </row>
    <row r="14" spans="1:12" ht="60" customHeight="1" thickBot="1" x14ac:dyDescent="0.25">
      <c r="A14" s="2" t="s">
        <v>19</v>
      </c>
      <c r="B14" s="62" t="s">
        <v>177</v>
      </c>
      <c r="C14" s="102" t="s">
        <v>67</v>
      </c>
      <c r="D14" s="94"/>
      <c r="E14" s="94"/>
      <c r="F14" s="94"/>
      <c r="G14" s="94"/>
      <c r="H14" s="94"/>
      <c r="I14" s="94"/>
      <c r="J14" s="94"/>
      <c r="K14" s="95"/>
      <c r="L14" s="43">
        <f>L13*6400</f>
        <v>0</v>
      </c>
    </row>
    <row r="16" spans="1:12" ht="14.4" x14ac:dyDescent="0.2">
      <c r="A16" s="22"/>
      <c r="B16" s="23"/>
    </row>
  </sheetData>
  <mergeCells count="23">
    <mergeCell ref="A13:B13"/>
    <mergeCell ref="F12:K12"/>
    <mergeCell ref="H11:K11"/>
    <mergeCell ref="F10:G10"/>
    <mergeCell ref="J10:K10"/>
    <mergeCell ref="C14:K14"/>
    <mergeCell ref="C5:C6"/>
    <mergeCell ref="H5:I5"/>
    <mergeCell ref="H6:I6"/>
    <mergeCell ref="J5:K5"/>
    <mergeCell ref="J6:K6"/>
    <mergeCell ref="J9:K9"/>
    <mergeCell ref="D7:E7"/>
    <mergeCell ref="C13:K13"/>
    <mergeCell ref="A1:B1"/>
    <mergeCell ref="A2:L2"/>
    <mergeCell ref="L5:L6"/>
    <mergeCell ref="A5:B6"/>
    <mergeCell ref="D5:E5"/>
    <mergeCell ref="D6:E6"/>
    <mergeCell ref="F5:G5"/>
    <mergeCell ref="F6:G6"/>
    <mergeCell ref="A3:L3"/>
  </mergeCells>
  <phoneticPr fontId="7"/>
  <dataValidations count="1">
    <dataValidation type="list" allowBlank="1" showInputMessage="1" showErrorMessage="1" sqref="J7:J8 F7:F9 H7:H10 F11 D8:D12" xr:uid="{00000000-0002-0000-0200-000000000000}">
      <formula1>"○,　,"</formula1>
    </dataValidation>
  </dataValidations>
  <pageMargins left="0.7" right="0.7"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view="pageBreakPreview" zoomScale="75" zoomScaleNormal="100" zoomScaleSheetLayoutView="75" workbookViewId="0">
      <selection activeCell="F15" sqref="F15:K15"/>
    </sheetView>
  </sheetViews>
  <sheetFormatPr defaultRowHeight="13.8" x14ac:dyDescent="0.2"/>
  <cols>
    <col min="1" max="1" width="6.6640625" style="16" customWidth="1"/>
    <col min="2" max="2" width="30.6640625" style="8" customWidth="1"/>
    <col min="3" max="3" width="4.6640625" style="16" customWidth="1"/>
    <col min="4" max="4" width="4.6640625" style="34" customWidth="1"/>
    <col min="5" max="5" width="20.44140625" style="16" customWidth="1"/>
    <col min="6" max="6" width="4.6640625" style="34" customWidth="1"/>
    <col min="7" max="7" width="20.6640625" style="16" customWidth="1"/>
    <col min="8" max="8" width="4.6640625" style="34" customWidth="1"/>
    <col min="9" max="9" width="20.6640625" style="16" customWidth="1"/>
    <col min="10" max="10" width="4.6640625" style="34" customWidth="1"/>
    <col min="11" max="11" width="20.6640625" style="16" customWidth="1"/>
    <col min="12" max="12" width="16.6640625" style="16" customWidth="1"/>
  </cols>
  <sheetData>
    <row r="1" spans="1:12" x14ac:dyDescent="0.2">
      <c r="A1" s="93" t="s">
        <v>31</v>
      </c>
      <c r="B1" s="93"/>
    </row>
    <row r="2" spans="1:12" ht="29.4" customHeight="1" x14ac:dyDescent="0.2">
      <c r="A2" s="83" t="s">
        <v>15</v>
      </c>
      <c r="B2" s="83"/>
      <c r="C2" s="83"/>
      <c r="D2" s="83"/>
      <c r="E2" s="83"/>
      <c r="F2" s="83"/>
      <c r="G2" s="83"/>
      <c r="H2" s="83"/>
      <c r="I2" s="83"/>
      <c r="J2" s="83"/>
      <c r="K2" s="83"/>
      <c r="L2" s="83"/>
    </row>
    <row r="3" spans="1:12" ht="27" customHeight="1" x14ac:dyDescent="0.2">
      <c r="A3" s="81" t="s">
        <v>175</v>
      </c>
      <c r="B3" s="82"/>
      <c r="C3" s="82"/>
      <c r="D3" s="82"/>
      <c r="E3" s="82"/>
      <c r="F3" s="82"/>
      <c r="G3" s="82"/>
      <c r="H3" s="82"/>
      <c r="I3" s="82"/>
      <c r="J3" s="82"/>
      <c r="K3" s="82"/>
      <c r="L3" s="82"/>
    </row>
    <row r="4" spans="1:12" ht="22.8" thickBot="1" x14ac:dyDescent="0.25">
      <c r="A4" s="6"/>
      <c r="B4" s="6"/>
      <c r="C4" s="6"/>
      <c r="D4" s="31"/>
      <c r="E4" s="6"/>
      <c r="F4" s="31"/>
      <c r="G4" s="6"/>
      <c r="H4" s="33" t="s">
        <v>55</v>
      </c>
      <c r="I4" s="17"/>
      <c r="J4" s="31"/>
      <c r="K4" s="6"/>
      <c r="L4" s="6"/>
    </row>
    <row r="5" spans="1:12" ht="39.75" customHeight="1" x14ac:dyDescent="0.2">
      <c r="A5" s="96" t="s">
        <v>68</v>
      </c>
      <c r="B5" s="97"/>
      <c r="C5" s="100" t="s">
        <v>69</v>
      </c>
      <c r="D5" s="96" t="s">
        <v>70</v>
      </c>
      <c r="E5" s="97"/>
      <c r="F5" s="96" t="s">
        <v>71</v>
      </c>
      <c r="G5" s="97"/>
      <c r="H5" s="96" t="s">
        <v>72</v>
      </c>
      <c r="I5" s="97"/>
      <c r="J5" s="96" t="s">
        <v>73</v>
      </c>
      <c r="K5" s="97"/>
      <c r="L5" s="108" t="s">
        <v>74</v>
      </c>
    </row>
    <row r="6" spans="1:12" ht="39.75" customHeight="1" thickBot="1" x14ac:dyDescent="0.25">
      <c r="A6" s="98"/>
      <c r="B6" s="99"/>
      <c r="C6" s="101"/>
      <c r="D6" s="98" t="s">
        <v>104</v>
      </c>
      <c r="E6" s="99"/>
      <c r="F6" s="98" t="s">
        <v>77</v>
      </c>
      <c r="G6" s="99"/>
      <c r="H6" s="98" t="s">
        <v>78</v>
      </c>
      <c r="I6" s="99"/>
      <c r="J6" s="98" t="s">
        <v>105</v>
      </c>
      <c r="K6" s="99"/>
      <c r="L6" s="109"/>
    </row>
    <row r="7" spans="1:12" ht="60" customHeight="1" thickBot="1" x14ac:dyDescent="0.25">
      <c r="A7" s="40" t="s">
        <v>0</v>
      </c>
      <c r="B7" s="37" t="s">
        <v>106</v>
      </c>
      <c r="C7" s="1">
        <v>2</v>
      </c>
      <c r="D7" s="67"/>
      <c r="E7" s="1" t="s">
        <v>107</v>
      </c>
      <c r="F7" s="67"/>
      <c r="G7" s="1" t="s">
        <v>108</v>
      </c>
      <c r="H7" s="67"/>
      <c r="I7" s="1" t="s">
        <v>109</v>
      </c>
      <c r="J7" s="102"/>
      <c r="K7" s="95"/>
      <c r="L7" s="1">
        <f>IF(D7="○",C7*1,IF(F7="○",C7*3,IF(H7="○",C7*5,0)))</f>
        <v>0</v>
      </c>
    </row>
    <row r="8" spans="1:12" ht="60" customHeight="1" thickBot="1" x14ac:dyDescent="0.25">
      <c r="A8" s="40" t="s">
        <v>1</v>
      </c>
      <c r="B8" s="37" t="s">
        <v>110</v>
      </c>
      <c r="C8" s="1">
        <v>1</v>
      </c>
      <c r="D8" s="65"/>
      <c r="E8" s="1" t="s">
        <v>111</v>
      </c>
      <c r="F8" s="65"/>
      <c r="G8" s="1" t="s">
        <v>112</v>
      </c>
      <c r="H8" s="102"/>
      <c r="I8" s="94"/>
      <c r="J8" s="94"/>
      <c r="K8" s="95"/>
      <c r="L8" s="1">
        <f>IF(D8="○",C8*1,IF(F8="○",C8*3,0))</f>
        <v>0</v>
      </c>
    </row>
    <row r="9" spans="1:12" ht="60" customHeight="1" thickBot="1" x14ac:dyDescent="0.25">
      <c r="A9" s="2" t="s">
        <v>2</v>
      </c>
      <c r="B9" s="55" t="s">
        <v>113</v>
      </c>
      <c r="C9" s="2">
        <v>1</v>
      </c>
      <c r="D9" s="67"/>
      <c r="E9" s="41" t="s">
        <v>114</v>
      </c>
      <c r="F9" s="67"/>
      <c r="G9" s="41" t="s">
        <v>115</v>
      </c>
      <c r="H9" s="67"/>
      <c r="I9" s="41" t="s">
        <v>116</v>
      </c>
      <c r="J9" s="67"/>
      <c r="K9" s="41" t="s">
        <v>117</v>
      </c>
      <c r="L9" s="2">
        <f>IF(D9="○",C9*1,IF(F9="○",C9*3,IF(H9="○",C9*5,IF(J9="○",C9*8,0))))</f>
        <v>0</v>
      </c>
    </row>
    <row r="10" spans="1:12" ht="60" customHeight="1" thickBot="1" x14ac:dyDescent="0.25">
      <c r="A10" s="40" t="s">
        <v>3</v>
      </c>
      <c r="B10" s="37" t="s">
        <v>118</v>
      </c>
      <c r="C10" s="1">
        <v>2</v>
      </c>
      <c r="D10" s="65"/>
      <c r="E10" s="1" t="s">
        <v>119</v>
      </c>
      <c r="F10" s="65"/>
      <c r="G10" s="1" t="s">
        <v>120</v>
      </c>
      <c r="H10" s="65"/>
      <c r="I10" s="1" t="s">
        <v>121</v>
      </c>
      <c r="J10" s="102"/>
      <c r="K10" s="95"/>
      <c r="L10" s="1">
        <f>IF(D10="○",C10*1,IF(F10="○",C10*3,IF(H10="○",C10*5,0)))</f>
        <v>0</v>
      </c>
    </row>
    <row r="11" spans="1:12" ht="60" customHeight="1" thickBot="1" x14ac:dyDescent="0.25">
      <c r="A11" s="40" t="s">
        <v>4</v>
      </c>
      <c r="B11" s="37" t="s">
        <v>122</v>
      </c>
      <c r="C11" s="1">
        <v>2</v>
      </c>
      <c r="D11" s="102"/>
      <c r="E11" s="94"/>
      <c r="F11" s="94"/>
      <c r="G11" s="95"/>
      <c r="H11" s="65"/>
      <c r="I11" s="1" t="s">
        <v>123</v>
      </c>
      <c r="J11" s="102"/>
      <c r="K11" s="95"/>
      <c r="L11" s="1">
        <f>IF(H11="○",C11*5,0)</f>
        <v>0</v>
      </c>
    </row>
    <row r="12" spans="1:12" ht="60" customHeight="1" thickBot="1" x14ac:dyDescent="0.25">
      <c r="A12" s="2" t="s">
        <v>5</v>
      </c>
      <c r="B12" s="55" t="s">
        <v>124</v>
      </c>
      <c r="C12" s="2">
        <v>1</v>
      </c>
      <c r="D12" s="67"/>
      <c r="E12" s="41" t="s">
        <v>86</v>
      </c>
      <c r="F12" s="67"/>
      <c r="G12" s="41" t="s">
        <v>125</v>
      </c>
      <c r="H12" s="67"/>
      <c r="I12" s="41" t="s">
        <v>126</v>
      </c>
      <c r="J12" s="102"/>
      <c r="K12" s="95"/>
      <c r="L12" s="2">
        <f>IF(D12="○",C12*1,IF(F12="○",C12*3,IF(H12="○",C12*5,0)))</f>
        <v>0</v>
      </c>
    </row>
    <row r="13" spans="1:12" ht="60" customHeight="1" thickBot="1" x14ac:dyDescent="0.25">
      <c r="A13" s="40" t="s">
        <v>6</v>
      </c>
      <c r="B13" s="37" t="s">
        <v>127</v>
      </c>
      <c r="C13" s="1">
        <v>2</v>
      </c>
      <c r="D13" s="65"/>
      <c r="E13" s="1" t="s">
        <v>128</v>
      </c>
      <c r="F13" s="65"/>
      <c r="G13" s="1" t="s">
        <v>129</v>
      </c>
      <c r="H13" s="65"/>
      <c r="I13" s="1" t="s">
        <v>130</v>
      </c>
      <c r="J13" s="67"/>
      <c r="K13" s="4" t="s">
        <v>131</v>
      </c>
      <c r="L13" s="1">
        <f>IF(D13="○",C13*1,IF(F13="○",C13*3,IF(H13="○",C13*5,IF(J13="○",C13*8,IF(J28="○",21,IF(J29="○",30,IF(J30="○",39,IF(J31="○",48,IF(J32="○",57,IF(J33="○",66,IF(J34="○",75,IF(J35="○",84,IF(J36="○",93,0)))))))))))))</f>
        <v>0</v>
      </c>
    </row>
    <row r="14" spans="1:12" ht="60" customHeight="1" thickBot="1" x14ac:dyDescent="0.25">
      <c r="A14" s="108" t="s">
        <v>7</v>
      </c>
      <c r="B14" s="110" t="s">
        <v>132</v>
      </c>
      <c r="C14" s="2">
        <v>2</v>
      </c>
      <c r="D14" s="67"/>
      <c r="E14" s="41" t="s">
        <v>133</v>
      </c>
      <c r="F14" s="67"/>
      <c r="G14" s="41" t="s">
        <v>134</v>
      </c>
      <c r="H14" s="67"/>
      <c r="I14" s="41" t="s">
        <v>135</v>
      </c>
      <c r="J14" s="102"/>
      <c r="K14" s="95"/>
      <c r="L14" s="2">
        <f>IF(D14="○",C14*1,IF(F14="○",C14*3,IF(H14="○",C14*5,0)))</f>
        <v>0</v>
      </c>
    </row>
    <row r="15" spans="1:12" ht="60" customHeight="1" thickBot="1" x14ac:dyDescent="0.25">
      <c r="A15" s="109"/>
      <c r="B15" s="111"/>
      <c r="C15" s="1">
        <v>3</v>
      </c>
      <c r="D15" s="65"/>
      <c r="E15" s="1" t="s">
        <v>32</v>
      </c>
      <c r="F15" s="102"/>
      <c r="G15" s="94"/>
      <c r="H15" s="94"/>
      <c r="I15" s="94"/>
      <c r="J15" s="94"/>
      <c r="K15" s="95"/>
      <c r="L15" s="1">
        <f>IF(D15="○",C15*1,0)</f>
        <v>0</v>
      </c>
    </row>
    <row r="16" spans="1:12" ht="60" customHeight="1" thickBot="1" x14ac:dyDescent="0.25">
      <c r="A16" s="40" t="s">
        <v>8</v>
      </c>
      <c r="B16" s="37" t="s">
        <v>136</v>
      </c>
      <c r="C16" s="1">
        <v>1</v>
      </c>
      <c r="D16" s="65"/>
      <c r="E16" s="1" t="s">
        <v>137</v>
      </c>
      <c r="F16" s="67"/>
      <c r="G16" s="1" t="s">
        <v>138</v>
      </c>
      <c r="H16" s="67"/>
      <c r="I16" s="1" t="s">
        <v>139</v>
      </c>
      <c r="J16" s="67"/>
      <c r="K16" s="1" t="s">
        <v>140</v>
      </c>
      <c r="L16" s="1">
        <f>IF(D16="○",C16*1,IF(F16="○",C16*3,IF(H16="○",C16*5,IF(J16="○",C16*8,0))))</f>
        <v>0</v>
      </c>
    </row>
    <row r="17" spans="1:12" ht="60" customHeight="1" thickBot="1" x14ac:dyDescent="0.25">
      <c r="A17" s="2" t="s">
        <v>11</v>
      </c>
      <c r="B17" s="56" t="s">
        <v>141</v>
      </c>
      <c r="C17" s="42">
        <v>2</v>
      </c>
      <c r="D17" s="68"/>
      <c r="E17" s="42" t="s">
        <v>142</v>
      </c>
      <c r="F17" s="68"/>
      <c r="G17" s="42" t="s">
        <v>143</v>
      </c>
      <c r="H17" s="68"/>
      <c r="I17" s="42" t="s">
        <v>144</v>
      </c>
      <c r="J17" s="65"/>
      <c r="K17" s="63" t="s">
        <v>145</v>
      </c>
      <c r="L17" s="3">
        <f>IF(D17="○",C17*1,IF(F17="○",C17*3,IF(H17="○",C17*5,IF(J17="○",C17*8,0))))</f>
        <v>0</v>
      </c>
    </row>
    <row r="18" spans="1:12" ht="60" customHeight="1" thickBot="1" x14ac:dyDescent="0.25">
      <c r="A18" s="2" t="s">
        <v>12</v>
      </c>
      <c r="B18" s="57" t="s">
        <v>146</v>
      </c>
      <c r="C18" s="2">
        <v>2</v>
      </c>
      <c r="D18" s="67"/>
      <c r="E18" s="41" t="s">
        <v>147</v>
      </c>
      <c r="F18" s="67"/>
      <c r="G18" s="41" t="s">
        <v>148</v>
      </c>
      <c r="H18" s="67"/>
      <c r="I18" s="41" t="s">
        <v>149</v>
      </c>
      <c r="J18" s="102"/>
      <c r="K18" s="95"/>
      <c r="L18" s="2">
        <f>IF(D18="○",C18*1,IF(F18="○",C18*3,IF(H18="○",C18*5,0)))</f>
        <v>0</v>
      </c>
    </row>
    <row r="19" spans="1:12" ht="60" customHeight="1" thickBot="1" x14ac:dyDescent="0.25">
      <c r="A19" s="40" t="s">
        <v>13</v>
      </c>
      <c r="B19" s="37" t="s">
        <v>150</v>
      </c>
      <c r="C19" s="1">
        <v>1</v>
      </c>
      <c r="D19" s="102"/>
      <c r="E19" s="95"/>
      <c r="F19" s="65"/>
      <c r="G19" s="1" t="s">
        <v>151</v>
      </c>
      <c r="H19" s="65"/>
      <c r="I19" s="1" t="s">
        <v>152</v>
      </c>
      <c r="J19" s="102"/>
      <c r="K19" s="95"/>
      <c r="L19" s="1">
        <f>IF(F19="○",C19*3,IF(H19="○",C19*5,0))</f>
        <v>0</v>
      </c>
    </row>
    <row r="20" spans="1:12" ht="60" customHeight="1" thickBot="1" x14ac:dyDescent="0.25">
      <c r="A20" s="40" t="s">
        <v>14</v>
      </c>
      <c r="B20" s="37" t="s">
        <v>153</v>
      </c>
      <c r="C20" s="1">
        <v>3</v>
      </c>
      <c r="D20" s="102"/>
      <c r="E20" s="95"/>
      <c r="F20" s="65"/>
      <c r="G20" s="1" t="s">
        <v>151</v>
      </c>
      <c r="H20" s="65"/>
      <c r="I20" s="1" t="s">
        <v>152</v>
      </c>
      <c r="J20" s="102"/>
      <c r="K20" s="95"/>
      <c r="L20" s="1">
        <f>IF(F20="○",C20*3,IF(H20="○",C20*5,0))</f>
        <v>0</v>
      </c>
    </row>
    <row r="21" spans="1:12" ht="60" customHeight="1" thickBot="1" x14ac:dyDescent="0.25">
      <c r="A21" s="2" t="s">
        <v>16</v>
      </c>
      <c r="B21" s="57" t="s">
        <v>154</v>
      </c>
      <c r="C21" s="2">
        <v>5</v>
      </c>
      <c r="D21" s="67"/>
      <c r="E21" s="41" t="s">
        <v>155</v>
      </c>
      <c r="F21" s="67"/>
      <c r="G21" s="41" t="s">
        <v>144</v>
      </c>
      <c r="H21" s="67"/>
      <c r="I21" s="41" t="s">
        <v>145</v>
      </c>
      <c r="J21" s="102"/>
      <c r="K21" s="95"/>
      <c r="L21" s="2">
        <f>IF(D21="○",C21*1,IF(F21="○",C21*3,IF(H21="○",C21*5,0)))</f>
        <v>0</v>
      </c>
    </row>
    <row r="22" spans="1:12" ht="60" customHeight="1" thickBot="1" x14ac:dyDescent="0.25">
      <c r="A22" s="40" t="s">
        <v>17</v>
      </c>
      <c r="B22" s="37" t="s">
        <v>156</v>
      </c>
      <c r="C22" s="1">
        <v>1</v>
      </c>
      <c r="D22" s="102"/>
      <c r="E22" s="95"/>
      <c r="F22" s="65"/>
      <c r="G22" s="1" t="s">
        <v>157</v>
      </c>
      <c r="H22" s="65"/>
      <c r="I22" s="1" t="s">
        <v>158</v>
      </c>
      <c r="J22" s="102"/>
      <c r="K22" s="95"/>
      <c r="L22" s="1">
        <f>IF(F22="○",C22*3,IF(H22="○",C22*5,0))</f>
        <v>0</v>
      </c>
    </row>
    <row r="23" spans="1:12" ht="60" customHeight="1" thickBot="1" x14ac:dyDescent="0.25">
      <c r="A23" s="40" t="s">
        <v>18</v>
      </c>
      <c r="B23" s="58" t="s">
        <v>159</v>
      </c>
      <c r="C23" s="59">
        <v>15</v>
      </c>
      <c r="D23" s="102" t="s">
        <v>160</v>
      </c>
      <c r="E23" s="94"/>
      <c r="F23" s="94"/>
      <c r="G23" s="94"/>
      <c r="H23" s="94"/>
      <c r="I23" s="94"/>
      <c r="J23" s="94"/>
      <c r="K23" s="95"/>
      <c r="L23" s="4">
        <v>15</v>
      </c>
    </row>
    <row r="24" spans="1:12" ht="60" customHeight="1" thickBot="1" x14ac:dyDescent="0.25">
      <c r="A24" s="102"/>
      <c r="B24" s="94"/>
      <c r="C24" s="94" t="s">
        <v>66</v>
      </c>
      <c r="D24" s="94"/>
      <c r="E24" s="94"/>
      <c r="F24" s="94"/>
      <c r="G24" s="94"/>
      <c r="H24" s="94"/>
      <c r="I24" s="94"/>
      <c r="J24" s="94"/>
      <c r="K24" s="95"/>
      <c r="L24" s="1">
        <f>SUM(L7:L23)</f>
        <v>15</v>
      </c>
    </row>
    <row r="25" spans="1:12" ht="60" customHeight="1" thickBot="1" x14ac:dyDescent="0.25">
      <c r="A25" s="60" t="s">
        <v>52</v>
      </c>
      <c r="B25" s="61" t="s">
        <v>161</v>
      </c>
      <c r="C25" s="102" t="s">
        <v>162</v>
      </c>
      <c r="D25" s="94"/>
      <c r="E25" s="94"/>
      <c r="F25" s="94"/>
      <c r="G25" s="94"/>
      <c r="H25" s="94"/>
      <c r="I25" s="94"/>
      <c r="J25" s="94"/>
      <c r="K25" s="95"/>
      <c r="L25" s="5">
        <f>L24*4300</f>
        <v>64500</v>
      </c>
    </row>
    <row r="26" spans="1:12" ht="15" x14ac:dyDescent="0.2">
      <c r="A26" s="22" t="s">
        <v>20</v>
      </c>
      <c r="B26" s="23" t="s">
        <v>21</v>
      </c>
      <c r="I26" s="18" t="s">
        <v>22</v>
      </c>
      <c r="J26" s="35"/>
      <c r="K26" s="12"/>
      <c r="L26" s="27"/>
    </row>
    <row r="27" spans="1:12" ht="15" x14ac:dyDescent="0.2">
      <c r="A27" s="15"/>
      <c r="B27" s="13"/>
      <c r="I27" s="19" t="s">
        <v>33</v>
      </c>
      <c r="J27" s="36"/>
      <c r="K27" s="19"/>
    </row>
    <row r="28" spans="1:12" ht="15" x14ac:dyDescent="0.2">
      <c r="I28" s="20" t="s">
        <v>34</v>
      </c>
      <c r="J28" s="26"/>
      <c r="K28" s="19" t="s">
        <v>51</v>
      </c>
    </row>
    <row r="29" spans="1:12" ht="15" x14ac:dyDescent="0.2">
      <c r="I29" s="20" t="s">
        <v>35</v>
      </c>
      <c r="J29" s="26"/>
      <c r="K29" s="19" t="s">
        <v>36</v>
      </c>
    </row>
    <row r="30" spans="1:12" ht="15" x14ac:dyDescent="0.2">
      <c r="I30" s="20" t="s">
        <v>37</v>
      </c>
      <c r="J30" s="26"/>
      <c r="K30" s="19" t="s">
        <v>38</v>
      </c>
    </row>
    <row r="31" spans="1:12" ht="15" x14ac:dyDescent="0.2">
      <c r="I31" s="20" t="s">
        <v>39</v>
      </c>
      <c r="J31" s="26"/>
      <c r="K31" s="19" t="s">
        <v>40</v>
      </c>
    </row>
    <row r="32" spans="1:12" ht="15" x14ac:dyDescent="0.2">
      <c r="I32" s="21" t="s">
        <v>41</v>
      </c>
      <c r="J32" s="26"/>
      <c r="K32" s="19" t="s">
        <v>42</v>
      </c>
    </row>
    <row r="33" spans="9:11" ht="15" x14ac:dyDescent="0.2">
      <c r="I33" s="21" t="s">
        <v>43</v>
      </c>
      <c r="J33" s="25"/>
      <c r="K33" s="19" t="s">
        <v>44</v>
      </c>
    </row>
    <row r="34" spans="9:11" ht="15" x14ac:dyDescent="0.2">
      <c r="I34" s="21" t="s">
        <v>45</v>
      </c>
      <c r="J34" s="25"/>
      <c r="K34" s="19" t="s">
        <v>46</v>
      </c>
    </row>
    <row r="35" spans="9:11" ht="15" x14ac:dyDescent="0.2">
      <c r="I35" s="21" t="s">
        <v>47</v>
      </c>
      <c r="J35" s="25"/>
      <c r="K35" s="19" t="s">
        <v>48</v>
      </c>
    </row>
    <row r="36" spans="9:11" ht="15" x14ac:dyDescent="0.2">
      <c r="I36" s="21" t="s">
        <v>49</v>
      </c>
      <c r="J36" s="24"/>
      <c r="K36" s="19" t="s">
        <v>50</v>
      </c>
    </row>
  </sheetData>
  <dataConsolidate/>
  <mergeCells count="36">
    <mergeCell ref="J21:K21"/>
    <mergeCell ref="J20:K20"/>
    <mergeCell ref="J19:K19"/>
    <mergeCell ref="J18:K18"/>
    <mergeCell ref="D19:E19"/>
    <mergeCell ref="J10:K10"/>
    <mergeCell ref="H8:K8"/>
    <mergeCell ref="J7:K7"/>
    <mergeCell ref="B14:B15"/>
    <mergeCell ref="A14:A15"/>
    <mergeCell ref="F15:K15"/>
    <mergeCell ref="J14:K14"/>
    <mergeCell ref="D11:G11"/>
    <mergeCell ref="J11:K11"/>
    <mergeCell ref="J12:K12"/>
    <mergeCell ref="C24:K24"/>
    <mergeCell ref="D23:K23"/>
    <mergeCell ref="D22:E22"/>
    <mergeCell ref="J22:K22"/>
    <mergeCell ref="A24:B24"/>
    <mergeCell ref="A3:L3"/>
    <mergeCell ref="A1:B1"/>
    <mergeCell ref="A2:L2"/>
    <mergeCell ref="C25:K25"/>
    <mergeCell ref="A5:B6"/>
    <mergeCell ref="C5:C6"/>
    <mergeCell ref="D5:E5"/>
    <mergeCell ref="D6:E6"/>
    <mergeCell ref="F5:G5"/>
    <mergeCell ref="F6:G6"/>
    <mergeCell ref="H5:I5"/>
    <mergeCell ref="H6:I6"/>
    <mergeCell ref="J5:K5"/>
    <mergeCell ref="J6:K6"/>
    <mergeCell ref="L5:L6"/>
    <mergeCell ref="D20:E20"/>
  </mergeCells>
  <phoneticPr fontId="7"/>
  <dataValidations count="1">
    <dataValidation type="list" allowBlank="1" showInputMessage="1" showErrorMessage="1" sqref="H7 J9 D7:D10 F7:F10 J13 F12:F14 H9:H14 J16:J17 D12:D18 D21 F16:F22 H16:H22 J28:J36" xr:uid="{00000000-0002-0000-0300-000000000000}">
      <formula1>"○,　,"</formula1>
    </dataValidation>
  </dataValidation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治験に係る経費積算表（体外診断薬）</vt:lpstr>
      <vt:lpstr>臨床性能試験研究費ポイント算出表</vt:lpstr>
      <vt:lpstr>相関性能試験研究費ポイント算出表</vt:lpstr>
      <vt:lpstr>CRC経費ポイント算出表</vt:lpstr>
      <vt:lpstr>CRC経費ポイント算出表!Print_Area</vt:lpstr>
      <vt:lpstr>'治験に係る経費積算表（体外診断薬）'!Print_Area</vt:lpstr>
      <vt:lpstr>臨床性能試験研究費ポイント算出表!Print_Area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chiken-016</dc:creator>
  <cp:lastModifiedBy>センター 臨床治験</cp:lastModifiedBy>
  <cp:lastPrinted>2024-03-05T03:18:10Z</cp:lastPrinted>
  <dcterms:created xsi:type="dcterms:W3CDTF">2023-11-09T07:18:48Z</dcterms:created>
  <dcterms:modified xsi:type="dcterms:W3CDTF">2024-03-05T03:18:59Z</dcterms:modified>
</cp:coreProperties>
</file>