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chiken-016\OneDrive\ドキュメント\デスクトップ\費用改定\経費積算表\"/>
    </mc:Choice>
  </mc:AlternateContent>
  <xr:revisionPtr revIDLastSave="0" documentId="13_ncr:1_{514EAB5B-1D72-4FEB-A706-82FF20CBBF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経費積算表（医薬品）" sheetId="1" r:id="rId1"/>
    <sheet name="臨床研究費ポイント算出表" sheetId="2" r:id="rId2"/>
    <sheet name="治験薬管理経費ポイント算出表" sheetId="4" r:id="rId3"/>
  </sheets>
  <definedNames>
    <definedName name="_xlnm.Print_Area" localSheetId="0">'経費積算表（医薬品）'!$A$1:$D$15</definedName>
    <definedName name="_xlnm.Print_Area" localSheetId="2">治験薬管理経費ポイント算出表!$A$1:$L$34</definedName>
    <definedName name="_xlnm.Print_Area" localSheetId="1">臨床研究費ポイント算出表!$A$1:$L$35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D9" i="1"/>
  <c r="L12" i="2"/>
  <c r="L8" i="4" l="1"/>
  <c r="L18" i="4" l="1"/>
  <c r="L17" i="4"/>
  <c r="L16" i="4"/>
  <c r="L14" i="4"/>
  <c r="L13" i="4"/>
  <c r="L12" i="4"/>
  <c r="L11" i="4"/>
  <c r="L10" i="4"/>
  <c r="L9" i="4"/>
  <c r="L7" i="4"/>
  <c r="L22" i="2" l="1"/>
  <c r="L21" i="2"/>
  <c r="L17" i="2"/>
  <c r="L16" i="2"/>
  <c r="L15" i="2"/>
  <c r="L14" i="2"/>
  <c r="L13" i="2"/>
  <c r="L11" i="2"/>
  <c r="L10" i="2"/>
  <c r="L7" i="2"/>
  <c r="L8" i="2"/>
  <c r="L9" i="2"/>
  <c r="L15" i="4" l="1"/>
  <c r="L19" i="4" l="1"/>
  <c r="L20" i="4" l="1"/>
  <c r="D8" i="1" s="1"/>
  <c r="L20" i="2"/>
  <c r="L23" i="2" s="1"/>
  <c r="L24" i="2" s="1"/>
  <c r="D7" i="1" l="1"/>
  <c r="D11" i="1" l="1"/>
  <c r="D12" i="1" s="1"/>
  <c r="D13" i="1" s="1"/>
  <c r="D14" i="1" s="1"/>
  <c r="D15" i="1" l="1"/>
</calcChain>
</file>

<file path=xl/sharedStrings.xml><?xml version="1.0" encoding="utf-8"?>
<sst xmlns="http://schemas.openxmlformats.org/spreadsheetml/2006/main" count="277" uniqueCount="200">
  <si>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</si>
  <si>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</si>
  <si>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</si>
  <si>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</si>
  <si>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</si>
  <si>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</si>
  <si>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</si>
  <si>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</si>
  <si>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</si>
  <si>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</si>
  <si>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</si>
  <si>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</si>
  <si>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</si>
  <si>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r>
      <t>5</t>
    </r>
    <r>
      <rPr>
        <sz val="12"/>
        <color theme="1"/>
        <rFont val="ＭＳ 明朝"/>
        <family val="1"/>
        <charset val="128"/>
      </rPr>
      <t>回以下</t>
    </r>
  </si>
  <si>
    <r>
      <t>1</t>
    </r>
    <r>
      <rPr>
        <sz val="12"/>
        <color theme="1"/>
        <rFont val="ＭＳ 明朝"/>
        <family val="1"/>
        <charset val="128"/>
      </rPr>
      <t>回</t>
    </r>
  </si>
  <si>
    <r>
      <t>2</t>
    </r>
    <r>
      <rPr>
        <sz val="12"/>
        <color theme="1"/>
        <rFont val="ＭＳ 明朝"/>
        <family val="1"/>
        <charset val="128"/>
      </rPr>
      <t>回以上</t>
    </r>
  </si>
  <si>
    <r>
      <t>3</t>
    </r>
    <r>
      <rPr>
        <sz val="12"/>
        <color theme="1"/>
        <rFont val="ＭＳ 明朝"/>
        <family val="1"/>
        <charset val="128"/>
      </rPr>
      <t>以上</t>
    </r>
  </si>
  <si>
    <r>
      <t>IVRS</t>
    </r>
    <r>
      <rPr>
        <sz val="12"/>
        <color theme="1"/>
        <rFont val="ＭＳ 明朝"/>
        <family val="1"/>
        <charset val="128"/>
      </rPr>
      <t>／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の利用</t>
    </r>
  </si>
  <si>
    <t>M</t>
    <phoneticPr fontId="4"/>
  </si>
  <si>
    <t>O</t>
    <phoneticPr fontId="4"/>
  </si>
  <si>
    <t>P</t>
    <phoneticPr fontId="4"/>
  </si>
  <si>
    <r>
      <t>4</t>
    </r>
    <r>
      <rPr>
        <sz val="12"/>
        <color theme="1"/>
        <rFont val="ＭＳ 明朝"/>
        <family val="1"/>
        <charset val="128"/>
      </rPr>
      <t>週以内</t>
    </r>
  </si>
  <si>
    <r>
      <t>25</t>
    </r>
    <r>
      <rPr>
        <sz val="12"/>
        <color theme="1"/>
        <rFont val="ＭＳ 明朝"/>
        <family val="1"/>
        <charset val="128"/>
      </rPr>
      <t>項目以内</t>
    </r>
  </si>
  <si>
    <r>
      <t>101</t>
    </r>
    <r>
      <rPr>
        <sz val="12"/>
        <color theme="1"/>
        <rFont val="ＭＳ 明朝"/>
        <family val="1"/>
        <charset val="128"/>
      </rPr>
      <t>項目以上</t>
    </r>
  </si>
  <si>
    <r>
      <t>4</t>
    </r>
    <r>
      <rPr>
        <sz val="12"/>
        <color theme="1"/>
        <rFont val="ＭＳ 明朝"/>
        <family val="1"/>
        <charset val="128"/>
      </rPr>
      <t>回以上</t>
    </r>
  </si>
  <si>
    <r>
      <t>5</t>
    </r>
    <r>
      <rPr>
        <sz val="12"/>
        <color theme="1"/>
        <rFont val="ＭＳ 明朝"/>
        <family val="1"/>
        <charset val="128"/>
      </rPr>
      <t>項目以下</t>
    </r>
  </si>
  <si>
    <r>
      <t>6</t>
    </r>
    <r>
      <rPr>
        <sz val="12"/>
        <color theme="1"/>
        <rFont val="ＭＳ 明朝"/>
        <family val="1"/>
        <charset val="128"/>
      </rPr>
      <t>項目以上</t>
    </r>
  </si>
  <si>
    <r>
      <t>30</t>
    </r>
    <r>
      <rPr>
        <sz val="12"/>
        <color theme="1"/>
        <rFont val="ＭＳ 明朝"/>
        <family val="1"/>
        <charset val="128"/>
      </rPr>
      <t>枚以内</t>
    </r>
  </si>
  <si>
    <r>
      <t>51</t>
    </r>
    <r>
      <rPr>
        <sz val="12"/>
        <color theme="1"/>
        <rFont val="ＭＳ 明朝"/>
        <family val="1"/>
        <charset val="128"/>
      </rPr>
      <t>枚以上</t>
    </r>
  </si>
  <si>
    <t>N</t>
    <phoneticPr fontId="4"/>
  </si>
  <si>
    <r>
      <t>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24</t>
    </r>
    <r>
      <rPr>
        <sz val="12"/>
        <color theme="1"/>
        <rFont val="ＭＳ 明朝"/>
        <family val="1"/>
        <charset val="128"/>
      </rPr>
      <t>週</t>
    </r>
  </si>
  <si>
    <r>
      <t>25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49</t>
    </r>
    <r>
      <rPr>
        <sz val="12"/>
        <color theme="1"/>
        <rFont val="ＭＳ 明朝"/>
        <family val="1"/>
        <charset val="128"/>
      </rPr>
      <t>週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</si>
  <si>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回以内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</si>
  <si>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2</t>
    </r>
    <r>
      <rPr>
        <sz val="12"/>
        <color theme="1"/>
        <rFont val="ＭＳ 明朝"/>
        <family val="1"/>
        <charset val="128"/>
      </rPr>
      <t>回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</si>
  <si>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回以上</t>
    </r>
  </si>
  <si>
    <r>
      <t>4</t>
    </r>
    <r>
      <rPr>
        <sz val="12"/>
        <color theme="1"/>
        <rFont val="ＭＳ 明朝"/>
        <family val="1"/>
        <charset val="128"/>
      </rPr>
      <t>週に</t>
    </r>
    <r>
      <rPr>
        <sz val="12"/>
        <color theme="1"/>
        <rFont val="Century"/>
        <family val="1"/>
      </rPr>
      <t>4</t>
    </r>
    <r>
      <rPr>
        <sz val="12"/>
        <color theme="1"/>
        <rFont val="ＭＳ 明朝"/>
        <family val="1"/>
        <charset val="128"/>
      </rPr>
      <t>回以上</t>
    </r>
  </si>
  <si>
    <r>
      <t>26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項目</t>
    </r>
  </si>
  <si>
    <r>
      <t>51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100</t>
    </r>
    <r>
      <rPr>
        <sz val="12"/>
        <color theme="1"/>
        <rFont val="ＭＳ 明朝"/>
        <family val="1"/>
        <charset val="128"/>
      </rPr>
      <t>項目</t>
    </r>
  </si>
  <si>
    <r>
      <t>2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回</t>
    </r>
  </si>
  <si>
    <t>ﾌﾟﾛﾄｺｰﾙ上の規定投薬回数を記入してください。</t>
    <rPh sb="7" eb="8">
      <t>ジョウ</t>
    </rPh>
    <rPh sb="9" eb="11">
      <t>キテイ</t>
    </rPh>
    <rPh sb="11" eb="13">
      <t>トウヤク</t>
    </rPh>
    <rPh sb="13" eb="15">
      <t>カイスウ</t>
    </rPh>
    <rPh sb="16" eb="18">
      <t>キニュウ</t>
    </rPh>
    <phoneticPr fontId="4"/>
  </si>
  <si>
    <t>①及び②の年月を記入してください。</t>
    <rPh sb="1" eb="2">
      <t>オヨ</t>
    </rPh>
    <rPh sb="5" eb="7">
      <t>ネンゲツ</t>
    </rPh>
    <rPh sb="8" eb="10">
      <t>キニュウ</t>
    </rPh>
    <phoneticPr fontId="4"/>
  </si>
  <si>
    <t>○を1か所に記入していただくと、自動計算されます。</t>
    <rPh sb="6" eb="8">
      <t>キニュウ</t>
    </rPh>
    <rPh sb="16" eb="18">
      <t>ジドウ</t>
    </rPh>
    <rPh sb="18" eb="20">
      <t>ケイサン</t>
    </rPh>
    <phoneticPr fontId="15"/>
  </si>
  <si>
    <r>
      <rPr>
        <sz val="12"/>
        <color theme="1"/>
        <rFont val="ＭＳ 明朝"/>
        <family val="1"/>
        <charset val="128"/>
      </rPr>
      <t>オープン</t>
    </r>
  </si>
  <si>
    <r>
      <rPr>
        <sz val="12"/>
        <color theme="1"/>
        <rFont val="ＭＳ 明朝"/>
        <family val="1"/>
        <charset val="128"/>
      </rPr>
      <t>要素</t>
    </r>
    <rPh sb="0" eb="2">
      <t>ヨウソ</t>
    </rPh>
    <phoneticPr fontId="4"/>
  </si>
  <si>
    <r>
      <rPr>
        <sz val="12"/>
        <color theme="1"/>
        <rFont val="ＭＳ 明朝"/>
        <family val="1"/>
        <charset val="128"/>
      </rPr>
      <t>症例の重篤度</t>
    </r>
  </si>
  <si>
    <r>
      <rPr>
        <sz val="12"/>
        <color theme="1"/>
        <rFont val="ＭＳ 明朝"/>
        <family val="1"/>
        <charset val="128"/>
      </rPr>
      <t>入院・外来の別</t>
    </r>
  </si>
  <si>
    <r>
      <rPr>
        <sz val="12"/>
        <color theme="1"/>
        <rFont val="ＭＳ 明朝"/>
        <family val="1"/>
        <charset val="128"/>
      </rPr>
      <t>治験薬の投与の経路</t>
    </r>
  </si>
  <si>
    <r>
      <rPr>
        <sz val="12"/>
        <color theme="1"/>
        <rFont val="ＭＳ 明朝"/>
        <family val="1"/>
        <charset val="128"/>
      </rPr>
      <t>デザイン</t>
    </r>
  </si>
  <si>
    <r>
      <rPr>
        <sz val="12"/>
        <color theme="1"/>
        <rFont val="ＭＳ 明朝"/>
        <family val="1"/>
        <charset val="128"/>
      </rPr>
      <t>ポピュレーション</t>
    </r>
  </si>
  <si>
    <r>
      <rPr>
        <sz val="12"/>
        <color theme="1"/>
        <rFont val="ＭＳ 明朝"/>
        <family val="1"/>
        <charset val="128"/>
      </rPr>
      <t>投与期間</t>
    </r>
  </si>
  <si>
    <r>
      <rPr>
        <sz val="12"/>
        <color theme="1"/>
        <rFont val="ＭＳ 明朝"/>
        <family val="1"/>
        <charset val="128"/>
      </rPr>
      <t>観察頻度（受診回数）</t>
    </r>
  </si>
  <si>
    <r>
      <rPr>
        <sz val="12"/>
        <color theme="1"/>
        <rFont val="ＭＳ 明朝"/>
        <family val="1"/>
        <charset val="128"/>
      </rPr>
      <t>薬物動態測定回数（採血・採尿）</t>
    </r>
  </si>
  <si>
    <r>
      <rPr>
        <sz val="12"/>
        <color theme="1"/>
        <rFont val="ＭＳ 明朝"/>
        <family val="1"/>
        <charset val="128"/>
      </rPr>
      <t>非侵襲的な機能検査、画像診断等</t>
    </r>
  </si>
  <si>
    <r>
      <rPr>
        <sz val="12"/>
        <color theme="1"/>
        <rFont val="ＭＳ 明朝"/>
        <family val="1"/>
        <charset val="128"/>
      </rPr>
      <t>侵襲を伴う臨床薬理的な検査・測定</t>
    </r>
  </si>
  <si>
    <r>
      <rPr>
        <sz val="12"/>
        <color theme="1"/>
        <rFont val="ＭＳ 明朝"/>
        <family val="1"/>
        <charset val="128"/>
      </rPr>
      <t>治験支援費１</t>
    </r>
  </si>
  <si>
    <r>
      <rPr>
        <sz val="12"/>
        <color theme="1"/>
        <rFont val="ＭＳ 明朝"/>
        <family val="1"/>
        <charset val="128"/>
      </rPr>
      <t>治験支援費２</t>
    </r>
  </si>
  <si>
    <r>
      <rPr>
        <sz val="12"/>
        <color theme="1"/>
        <rFont val="ＭＳ 明朝"/>
        <family val="1"/>
        <charset val="128"/>
      </rPr>
      <t>症例発表</t>
    </r>
  </si>
  <si>
    <r>
      <rPr>
        <sz val="12"/>
        <color theme="1"/>
        <rFont val="ＭＳ 明朝"/>
        <family val="1"/>
        <charset val="128"/>
      </rPr>
      <t>承認申請に使用される文書等の作成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</si>
  <si>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rPh sb="1" eb="3">
      <t>ショウレイ</t>
    </rPh>
    <rPh sb="7" eb="9">
      <t>サンシュツ</t>
    </rPh>
    <rPh sb="9" eb="10">
      <t>ガク</t>
    </rPh>
    <phoneticPr fontId="4"/>
  </si>
  <si>
    <r>
      <rPr>
        <sz val="12"/>
        <color theme="1"/>
        <rFont val="ＭＳ 明朝"/>
        <family val="1"/>
        <charset val="128"/>
      </rPr>
      <t>Ⅰ</t>
    </r>
  </si>
  <si>
    <r>
      <rPr>
        <sz val="12"/>
        <color theme="1"/>
        <rFont val="ＭＳ 明朝"/>
        <family val="1"/>
        <charset val="128"/>
      </rPr>
      <t>Ⅱ</t>
    </r>
  </si>
  <si>
    <r>
      <rPr>
        <sz val="12"/>
        <color theme="1"/>
        <rFont val="ＭＳ 明朝"/>
        <family val="1"/>
        <charset val="128"/>
      </rPr>
      <t>Ⅲ</t>
    </r>
  </si>
  <si>
    <r>
      <rPr>
        <sz val="12"/>
        <color theme="1"/>
        <rFont val="ＭＳ 明朝"/>
        <family val="1"/>
        <charset val="128"/>
      </rPr>
      <t>Ⅳ</t>
    </r>
  </si>
  <si>
    <r>
      <rPr>
        <sz val="12"/>
        <color theme="1"/>
        <rFont val="ＭＳ 明朝"/>
        <family val="1"/>
        <charset val="128"/>
      </rPr>
      <t>軽度</t>
    </r>
  </si>
  <si>
    <r>
      <rPr>
        <sz val="12"/>
        <color theme="1"/>
        <rFont val="ＭＳ 明朝"/>
        <family val="1"/>
        <charset val="128"/>
      </rPr>
      <t>中等度</t>
    </r>
  </si>
  <si>
    <r>
      <rPr>
        <sz val="12"/>
        <color theme="1"/>
        <rFont val="ＭＳ 明朝"/>
        <family val="1"/>
        <charset val="128"/>
      </rPr>
      <t>重症又は重篤</t>
    </r>
  </si>
  <si>
    <r>
      <rPr>
        <sz val="12"/>
        <color theme="1"/>
        <rFont val="ＭＳ 明朝"/>
        <family val="1"/>
        <charset val="128"/>
      </rPr>
      <t>外来</t>
    </r>
  </si>
  <si>
    <r>
      <rPr>
        <sz val="12"/>
        <color theme="1"/>
        <rFont val="ＭＳ 明朝"/>
        <family val="1"/>
        <charset val="128"/>
      </rPr>
      <t>入院</t>
    </r>
  </si>
  <si>
    <r>
      <rPr>
        <sz val="12"/>
        <color theme="1"/>
        <rFont val="ＭＳ 明朝"/>
        <family val="1"/>
        <charset val="128"/>
      </rPr>
      <t>外用・経口</t>
    </r>
  </si>
  <si>
    <r>
      <rPr>
        <sz val="12"/>
        <color theme="1"/>
        <rFont val="ＭＳ 明朝"/>
        <family val="1"/>
        <charset val="128"/>
      </rPr>
      <t>皮下・筋注</t>
    </r>
  </si>
  <si>
    <r>
      <rPr>
        <sz val="12"/>
        <color theme="1"/>
        <rFont val="ＭＳ 明朝"/>
        <family val="1"/>
        <charset val="128"/>
      </rPr>
      <t>静注</t>
    </r>
  </si>
  <si>
    <r>
      <rPr>
        <sz val="12"/>
        <color theme="1"/>
        <rFont val="ＭＳ 明朝"/>
        <family val="1"/>
        <charset val="128"/>
      </rPr>
      <t>点滴静注・その他</t>
    </r>
    <rPh sb="7" eb="8">
      <t>タ</t>
    </rPh>
    <phoneticPr fontId="4"/>
  </si>
  <si>
    <r>
      <rPr>
        <sz val="12"/>
        <color theme="1"/>
        <rFont val="ＭＳ 明朝"/>
        <family val="1"/>
        <charset val="128"/>
      </rPr>
      <t>単盲検</t>
    </r>
  </si>
  <si>
    <r>
      <rPr>
        <sz val="12"/>
        <color theme="1"/>
        <rFont val="ＭＳ 明朝"/>
        <family val="1"/>
        <charset val="128"/>
      </rPr>
      <t>二重盲検</t>
    </r>
  </si>
  <si>
    <r>
      <rPr>
        <sz val="12"/>
        <color theme="1"/>
        <rFont val="ＭＳ 明朝"/>
        <family val="1"/>
        <charset val="128"/>
      </rPr>
      <t>成人</t>
    </r>
  </si>
  <si>
    <r>
      <rPr>
        <sz val="12"/>
        <color theme="1"/>
        <rFont val="ＭＳ 明朝"/>
        <family val="1"/>
        <charset val="128"/>
      </rPr>
      <t>小児、成人（高齢者、肝臓障害等合併有）</t>
    </r>
    <phoneticPr fontId="4"/>
  </si>
  <si>
    <r>
      <rPr>
        <sz val="12"/>
        <color theme="1"/>
        <rFont val="ＭＳ 明朝"/>
        <family val="1"/>
        <charset val="128"/>
      </rPr>
      <t>新生児、乳児、低体重出生児</t>
    </r>
    <phoneticPr fontId="4"/>
  </si>
  <si>
    <r>
      <t>15</t>
    </r>
    <r>
      <rPr>
        <sz val="12"/>
        <color theme="1"/>
        <rFont val="Times New Roman"/>
        <family val="1"/>
      </rPr>
      <t>ポイント加算</t>
    </r>
  </si>
  <si>
    <r>
      <t>1</t>
    </r>
    <r>
      <rPr>
        <sz val="12"/>
        <color theme="1"/>
        <rFont val="ＭＳ 明朝"/>
        <family val="1"/>
        <charset val="128"/>
      </rPr>
      <t>回</t>
    </r>
    <phoneticPr fontId="4"/>
  </si>
  <si>
    <r>
      <rPr>
        <sz val="12"/>
        <color theme="1"/>
        <rFont val="ＭＳ 明朝"/>
        <family val="1"/>
        <charset val="128"/>
      </rPr>
      <t>合計ポイント</t>
    </r>
  </si>
  <si>
    <r>
      <t xml:space="preserve">B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</si>
  <si>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r>
      <t>30</t>
    </r>
    <r>
      <rPr>
        <sz val="12"/>
        <color theme="1"/>
        <rFont val="ＭＳ 明朝"/>
        <family val="1"/>
        <charset val="128"/>
      </rPr>
      <t>ポイント</t>
    </r>
  </si>
  <si>
    <r>
      <t>39</t>
    </r>
    <r>
      <rPr>
        <sz val="12"/>
        <color theme="1"/>
        <rFont val="ＭＳ 明朝"/>
        <family val="1"/>
        <charset val="128"/>
      </rPr>
      <t>ポイント</t>
    </r>
  </si>
  <si>
    <r>
      <t>48</t>
    </r>
    <r>
      <rPr>
        <sz val="12"/>
        <color theme="1"/>
        <rFont val="ＭＳ 明朝"/>
        <family val="1"/>
        <charset val="128"/>
      </rPr>
      <t>ポイント</t>
    </r>
  </si>
  <si>
    <r>
      <t>57</t>
    </r>
    <r>
      <rPr>
        <sz val="12"/>
        <color theme="1"/>
        <rFont val="ＭＳ 明朝"/>
        <family val="1"/>
        <charset val="128"/>
      </rPr>
      <t>ポイント</t>
    </r>
  </si>
  <si>
    <r>
      <t>66</t>
    </r>
    <r>
      <rPr>
        <sz val="12"/>
        <color theme="1"/>
        <rFont val="ＭＳ 明朝"/>
        <family val="1"/>
        <charset val="128"/>
      </rPr>
      <t>ポイント</t>
    </r>
  </si>
  <si>
    <r>
      <t>75</t>
    </r>
    <r>
      <rPr>
        <sz val="12"/>
        <color theme="1"/>
        <rFont val="ＭＳ 明朝"/>
        <family val="1"/>
        <charset val="128"/>
      </rPr>
      <t>ポイント</t>
    </r>
  </si>
  <si>
    <r>
      <t>84</t>
    </r>
    <r>
      <rPr>
        <sz val="12"/>
        <color theme="1"/>
        <rFont val="ＭＳ 明朝"/>
        <family val="1"/>
        <charset val="128"/>
      </rPr>
      <t>ポイント</t>
    </r>
  </si>
  <si>
    <r>
      <t>93</t>
    </r>
    <r>
      <rPr>
        <sz val="12"/>
        <color theme="1"/>
        <rFont val="ＭＳ 明朝"/>
        <family val="1"/>
        <charset val="128"/>
      </rPr>
      <t>ポイント</t>
    </r>
  </si>
  <si>
    <r>
      <rPr>
        <sz val="12"/>
        <color theme="1"/>
        <rFont val="ＭＳ 明朝"/>
        <family val="1"/>
        <charset val="128"/>
      </rPr>
      <t>計</t>
    </r>
    <rPh sb="0" eb="1">
      <t>ケイ</t>
    </rPh>
    <phoneticPr fontId="4"/>
  </si>
  <si>
    <r>
      <rPr>
        <sz val="12"/>
        <color theme="1"/>
        <rFont val="ＭＳ Ｐ明朝"/>
        <family val="1"/>
        <charset val="128"/>
      </rPr>
      <t>ウエイト</t>
    </r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</si>
  <si>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4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</si>
  <si>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ｳｪｲﾄ</t>
    </r>
    <r>
      <rPr>
        <sz val="12"/>
        <color theme="1"/>
        <rFont val="Century"/>
        <family val="1"/>
      </rPr>
      <t>×1)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</si>
  <si>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×3)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</si>
  <si>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×5)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</si>
  <si>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×8)</t>
    </r>
  </si>
  <si>
    <r>
      <rPr>
        <sz val="12"/>
        <color theme="1"/>
        <rFont val="ＭＳ 明朝"/>
        <family val="1"/>
        <charset val="128"/>
      </rPr>
      <t>臨床検査・自他覚症状観察項目数（受診</t>
    </r>
    <r>
      <rPr>
        <sz val="12"/>
        <color theme="1"/>
        <rFont val="Century"/>
        <family val="1"/>
      </rPr>
      <t>1</t>
    </r>
    <r>
      <rPr>
        <sz val="12"/>
        <color theme="1"/>
        <rFont val="ＭＳ 明朝"/>
        <family val="1"/>
        <charset val="128"/>
      </rPr>
      <t>回当たり）</t>
    </r>
    <phoneticPr fontId="4"/>
  </si>
  <si>
    <r>
      <rPr>
        <sz val="12"/>
        <color theme="1"/>
        <rFont val="ＭＳ 明朝"/>
        <family val="1"/>
        <charset val="128"/>
      </rPr>
      <t>院内</t>
    </r>
    <r>
      <rPr>
        <sz val="12"/>
        <color theme="1"/>
        <rFont val="Century"/>
        <family val="1"/>
      </rPr>
      <t>CRC</t>
    </r>
    <r>
      <rPr>
        <sz val="12"/>
        <color theme="1"/>
        <rFont val="ＭＳ 明朝"/>
        <family val="1"/>
        <charset val="128"/>
      </rPr>
      <t>の場合</t>
    </r>
    <r>
      <rPr>
        <sz val="12"/>
        <color theme="1"/>
        <rFont val="Century"/>
        <family val="1"/>
      </rPr>
      <t>3</t>
    </r>
    <r>
      <rPr>
        <sz val="12"/>
        <color theme="1"/>
        <rFont val="ＭＳ 明朝"/>
        <family val="1"/>
        <charset val="128"/>
      </rPr>
      <t>ポイント加算</t>
    </r>
  </si>
  <si>
    <r>
      <rPr>
        <sz val="12"/>
        <color theme="1"/>
        <rFont val="ＭＳ 明朝"/>
        <family val="1"/>
        <charset val="128"/>
      </rPr>
      <t>小計（</t>
    </r>
    <r>
      <rPr>
        <sz val="12"/>
        <color theme="1"/>
        <rFont val="Century"/>
        <family val="1"/>
      </rPr>
      <t>A</t>
    </r>
    <r>
      <rPr>
        <sz val="12"/>
        <color theme="1"/>
        <rFont val="ＭＳ 明朝"/>
        <family val="1"/>
        <charset val="128"/>
      </rPr>
      <t>から</t>
    </r>
    <r>
      <rPr>
        <sz val="12"/>
        <color theme="1"/>
        <rFont val="Century"/>
        <family val="1"/>
      </rPr>
      <t>M</t>
    </r>
    <r>
      <rPr>
        <sz val="12"/>
        <color theme="1"/>
        <rFont val="ＭＳ 明朝"/>
        <family val="1"/>
        <charset val="128"/>
      </rPr>
      <t>）</t>
    </r>
  </si>
  <si>
    <r>
      <t>31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50</t>
    </r>
    <r>
      <rPr>
        <sz val="12"/>
        <color theme="1"/>
        <rFont val="ＭＳ 明朝"/>
        <family val="1"/>
        <charset val="128"/>
      </rPr>
      <t>枚</t>
    </r>
  </si>
  <si>
    <r>
      <t>100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</si>
  <si>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</si>
  <si>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</si>
  <si>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175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199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</si>
  <si>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200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224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</si>
  <si>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225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249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</si>
  <si>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250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274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</si>
  <si>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t>275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299</t>
    </r>
    <r>
      <rPr>
        <sz val="12"/>
        <color theme="1"/>
        <rFont val="ＭＳ 明朝"/>
        <family val="1"/>
        <charset val="128"/>
      </rPr>
      <t>週</t>
    </r>
    <rPh sb="3" eb="4">
      <t>シュウ</t>
    </rPh>
    <rPh sb="8" eb="9">
      <t>シュウ</t>
    </rPh>
    <phoneticPr fontId="4"/>
  </si>
  <si>
    <r>
      <rPr>
        <sz val="12"/>
        <color theme="1"/>
        <rFont val="ＭＳ 明朝"/>
        <family val="1"/>
        <charset val="128"/>
      </rPr>
      <t>　　　　　　　　　　　　　　　　　　　　　　　　　　　　　　　　　　単位（円）</t>
    </r>
  </si>
  <si>
    <r>
      <rPr>
        <sz val="12"/>
        <color theme="1"/>
        <rFont val="ＭＳ 明朝"/>
        <family val="1"/>
        <charset val="128"/>
      </rPr>
      <t>企業名</t>
    </r>
  </si>
  <si>
    <r>
      <rPr>
        <sz val="12"/>
        <color theme="1"/>
        <rFont val="ＭＳ 明朝"/>
        <family val="1"/>
        <charset val="128"/>
      </rPr>
      <t>診療科名</t>
    </r>
    <rPh sb="0" eb="2">
      <t>シンリョウ</t>
    </rPh>
    <rPh sb="2" eb="4">
      <t>カメイ</t>
    </rPh>
    <phoneticPr fontId="4"/>
  </si>
  <si>
    <r>
      <rPr>
        <sz val="12"/>
        <color theme="1"/>
        <rFont val="ＭＳ 明朝"/>
        <family val="1"/>
        <charset val="128"/>
      </rPr>
      <t>項目</t>
    </r>
  </si>
  <si>
    <r>
      <rPr>
        <sz val="12"/>
        <color theme="1"/>
        <rFont val="ＭＳ 明朝"/>
        <family val="1"/>
        <charset val="128"/>
      </rPr>
      <t>摘要</t>
    </r>
  </si>
  <si>
    <r>
      <rPr>
        <sz val="12"/>
        <color theme="1"/>
        <rFont val="ＭＳ 明朝"/>
        <family val="1"/>
        <charset val="128"/>
      </rPr>
      <t>金額</t>
    </r>
  </si>
  <si>
    <r>
      <t xml:space="preserve">(1) </t>
    </r>
    <r>
      <rPr>
        <sz val="12"/>
        <color theme="1"/>
        <rFont val="ＭＳ 明朝"/>
        <family val="1"/>
        <charset val="128"/>
      </rPr>
      <t>臨床試験研究経費</t>
    </r>
  </si>
  <si>
    <r>
      <rPr>
        <sz val="12"/>
        <color theme="1"/>
        <rFont val="ＭＳ 明朝"/>
        <family val="1"/>
        <charset val="128"/>
      </rPr>
      <t>別紙ポイント算出表</t>
    </r>
    <r>
      <rPr>
        <sz val="12"/>
        <color theme="1"/>
        <rFont val="Century"/>
        <family val="1"/>
      </rPr>
      <t xml:space="preserve"> </t>
    </r>
  </si>
  <si>
    <r>
      <rPr>
        <sz val="12"/>
        <color theme="1"/>
        <rFont val="ＭＳ 明朝"/>
        <family val="1"/>
        <charset val="128"/>
      </rPr>
      <t>要素</t>
    </r>
  </si>
  <si>
    <r>
      <rPr>
        <sz val="12"/>
        <color theme="1"/>
        <rFont val="ＭＳ 明朝"/>
        <family val="1"/>
        <charset val="128"/>
      </rPr>
      <t>計</t>
    </r>
  </si>
  <si>
    <r>
      <t>1</t>
    </r>
    <r>
      <rPr>
        <sz val="12"/>
        <color theme="1"/>
        <rFont val="ＭＳ 明朝"/>
        <family val="1"/>
        <charset val="128"/>
      </rPr>
      <t>症例あたりの算出額</t>
    </r>
    <phoneticPr fontId="4"/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</si>
  <si>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×1)</t>
    </r>
  </si>
  <si>
    <r>
      <rPr>
        <b/>
        <sz val="18"/>
        <color theme="1"/>
        <rFont val="ＭＳ 明朝"/>
        <family val="1"/>
        <charset val="128"/>
      </rPr>
      <t>治験薬管理経費ポイント算出表</t>
    </r>
  </si>
  <si>
    <r>
      <rPr>
        <sz val="12"/>
        <color theme="1"/>
        <rFont val="ＭＳ Ｐ明朝"/>
        <family val="1"/>
        <charset val="128"/>
      </rPr>
      <t>ウエイト</t>
    </r>
  </si>
  <si>
    <r>
      <rPr>
        <sz val="12"/>
        <color theme="1"/>
        <rFont val="ＭＳ 明朝"/>
        <family val="1"/>
        <charset val="128"/>
      </rPr>
      <t>払出回数</t>
    </r>
  </si>
  <si>
    <r>
      <rPr>
        <sz val="12"/>
        <color theme="1"/>
        <rFont val="ＭＳ 明朝"/>
        <family val="1"/>
        <charset val="128"/>
      </rPr>
      <t>単回</t>
    </r>
  </si>
  <si>
    <r>
      <rPr>
        <sz val="12"/>
        <color theme="1"/>
        <rFont val="ＭＳ 明朝"/>
        <family val="1"/>
        <charset val="128"/>
      </rPr>
      <t>６回以上</t>
    </r>
  </si>
  <si>
    <r>
      <rPr>
        <sz val="12"/>
        <color theme="1"/>
        <rFont val="ＭＳ 明朝"/>
        <family val="1"/>
        <charset val="128"/>
      </rPr>
      <t>払出方法の変更</t>
    </r>
  </si>
  <si>
    <r>
      <rPr>
        <sz val="12"/>
        <color theme="1"/>
        <rFont val="ＭＳ 明朝"/>
        <family val="1"/>
        <charset val="128"/>
      </rPr>
      <t>なし</t>
    </r>
  </si>
  <si>
    <r>
      <rPr>
        <sz val="12"/>
        <color theme="1"/>
        <rFont val="ＭＳ 明朝"/>
        <family val="1"/>
        <charset val="128"/>
      </rPr>
      <t>払出時の確認事項</t>
    </r>
  </si>
  <si>
    <r>
      <rPr>
        <sz val="12"/>
        <color theme="1"/>
        <rFont val="ＭＳ 明朝"/>
        <family val="1"/>
        <charset val="128"/>
      </rPr>
      <t>有</t>
    </r>
  </si>
  <si>
    <r>
      <rPr>
        <sz val="12"/>
        <color theme="1"/>
        <rFont val="ＭＳ 明朝"/>
        <family val="1"/>
        <charset val="128"/>
      </rPr>
      <t>保存条件</t>
    </r>
  </si>
  <si>
    <r>
      <rPr>
        <sz val="12"/>
        <color theme="1"/>
        <rFont val="ＭＳ 明朝"/>
        <family val="1"/>
        <charset val="128"/>
      </rPr>
      <t>室温</t>
    </r>
  </si>
  <si>
    <r>
      <rPr>
        <sz val="12"/>
        <color theme="1"/>
        <rFont val="ＭＳ 明朝"/>
        <family val="1"/>
        <charset val="128"/>
      </rPr>
      <t>冷所又は遮光</t>
    </r>
  </si>
  <si>
    <r>
      <rPr>
        <sz val="12"/>
        <color theme="1"/>
        <rFont val="ＭＳ 明朝"/>
        <family val="1"/>
        <charset val="128"/>
      </rPr>
      <t>冷凍</t>
    </r>
  </si>
  <si>
    <r>
      <rPr>
        <sz val="12"/>
        <color theme="1"/>
        <rFont val="ＭＳ 明朝"/>
        <family val="1"/>
        <charset val="128"/>
      </rPr>
      <t>治験薬の種目</t>
    </r>
  </si>
  <si>
    <r>
      <rPr>
        <sz val="12"/>
        <color theme="1"/>
        <rFont val="ＭＳ 明朝"/>
        <family val="1"/>
        <charset val="128"/>
      </rPr>
      <t>Ⅱ及びⅢ以外</t>
    </r>
    <phoneticPr fontId="4"/>
  </si>
  <si>
    <r>
      <rPr>
        <sz val="12"/>
        <color theme="1"/>
        <rFont val="ＭＳ 明朝"/>
        <family val="1"/>
        <charset val="128"/>
      </rPr>
      <t>毒・劇薬</t>
    </r>
  </si>
  <si>
    <r>
      <rPr>
        <sz val="12"/>
        <color theme="1"/>
        <rFont val="ＭＳ 明朝"/>
        <family val="1"/>
        <charset val="128"/>
      </rPr>
      <t>向精神薬・麻薬</t>
    </r>
    <phoneticPr fontId="4"/>
  </si>
  <si>
    <r>
      <rPr>
        <sz val="12"/>
        <color theme="1"/>
        <rFont val="ＭＳ 明朝"/>
        <family val="1"/>
        <charset val="128"/>
      </rPr>
      <t>治験薬規格数</t>
    </r>
  </si>
  <si>
    <r>
      <rPr>
        <sz val="12"/>
        <color theme="1"/>
        <rFont val="ＭＳ 明朝"/>
        <family val="1"/>
        <charset val="128"/>
      </rPr>
      <t>治験薬管理期間</t>
    </r>
  </si>
  <si>
    <r>
      <rPr>
        <sz val="12"/>
        <color theme="1"/>
        <rFont val="ＭＳ 明朝"/>
        <family val="1"/>
        <charset val="128"/>
      </rPr>
      <t>薬剤調製（ﾚｼﾞﾒﾝ登録）</t>
    </r>
  </si>
  <si>
    <r>
      <rPr>
        <sz val="12"/>
        <color theme="1"/>
        <rFont val="ＭＳ 明朝"/>
        <family val="1"/>
        <charset val="128"/>
      </rPr>
      <t>薬剤調製（投薬）</t>
    </r>
  </si>
  <si>
    <r>
      <rPr>
        <sz val="12"/>
        <color rgb="FFFF0000"/>
        <rFont val="ＭＳ 明朝"/>
        <family val="1"/>
        <charset val="128"/>
      </rPr>
      <t>）回</t>
    </r>
    <rPh sb="1" eb="2">
      <t>カイ</t>
    </rPh>
    <phoneticPr fontId="4"/>
  </si>
  <si>
    <r>
      <rPr>
        <sz val="12"/>
        <color theme="1"/>
        <rFont val="ＭＳ 明朝"/>
        <family val="1"/>
        <charset val="128"/>
      </rPr>
      <t>年</t>
    </r>
    <rPh sb="0" eb="1">
      <t>ネン</t>
    </rPh>
    <phoneticPr fontId="4"/>
  </si>
  <si>
    <r>
      <rPr>
        <sz val="12"/>
        <color theme="1"/>
        <rFont val="ＭＳ 明朝"/>
        <family val="1"/>
        <charset val="128"/>
      </rPr>
      <t>月</t>
    </r>
    <rPh sb="0" eb="1">
      <t>ガツ</t>
    </rPh>
    <phoneticPr fontId="4"/>
  </si>
  <si>
    <r>
      <rPr>
        <sz val="12"/>
        <color theme="1"/>
        <rFont val="ＭＳ 明朝"/>
        <family val="1"/>
        <charset val="128"/>
      </rPr>
      <t>①</t>
    </r>
    <phoneticPr fontId="4"/>
  </si>
  <si>
    <r>
      <rPr>
        <sz val="12"/>
        <color theme="1"/>
        <rFont val="ＭＳ 明朝"/>
        <family val="1"/>
        <charset val="128"/>
      </rPr>
      <t>治験薬搬入年月</t>
    </r>
    <rPh sb="0" eb="3">
      <t>チケンヤク</t>
    </rPh>
    <rPh sb="3" eb="5">
      <t>ハンニュウ</t>
    </rPh>
    <rPh sb="5" eb="7">
      <t>ネンゲツ</t>
    </rPh>
    <phoneticPr fontId="4"/>
  </si>
  <si>
    <r>
      <t>21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</si>
  <si>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rPr>
        <sz val="12"/>
        <color theme="1"/>
        <rFont val="ＭＳ 明朝"/>
        <family val="1"/>
        <charset val="128"/>
      </rPr>
      <t>②</t>
    </r>
    <phoneticPr fontId="4"/>
  </si>
  <si>
    <r>
      <rPr>
        <sz val="12"/>
        <color theme="1"/>
        <rFont val="ＭＳ 明朝"/>
        <family val="1"/>
        <charset val="128"/>
      </rPr>
      <t>治験薬投与終了予定年月</t>
    </r>
    <rPh sb="0" eb="3">
      <t>チケンヤク</t>
    </rPh>
    <rPh sb="3" eb="5">
      <t>トウヨ</t>
    </rPh>
    <rPh sb="5" eb="7">
      <t>シュウリョウ</t>
    </rPh>
    <rPh sb="7" eb="9">
      <t>ヨテイ</t>
    </rPh>
    <rPh sb="9" eb="11">
      <t>ネンゲツ</t>
    </rPh>
    <phoneticPr fontId="4"/>
  </si>
  <si>
    <r>
      <rPr>
        <sz val="12"/>
        <color theme="1"/>
        <rFont val="ＭＳ 明朝"/>
        <family val="1"/>
        <charset val="128"/>
      </rPr>
      <t>③</t>
    </r>
    <phoneticPr fontId="4"/>
  </si>
  <si>
    <r>
      <rPr>
        <sz val="12"/>
        <color theme="1"/>
        <rFont val="ＭＳ 明朝"/>
        <family val="1"/>
        <charset val="128"/>
      </rPr>
      <t>治験薬回収予定年月</t>
    </r>
    <rPh sb="0" eb="3">
      <t>チケンヤク</t>
    </rPh>
    <rPh sb="3" eb="5">
      <t>カイシュウ</t>
    </rPh>
    <rPh sb="5" eb="7">
      <t>ヨテイ</t>
    </rPh>
    <rPh sb="7" eb="9">
      <t>ネンゲツ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</si>
  <si>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11</t>
    </r>
    <r>
      <rPr>
        <sz val="10"/>
        <color theme="1"/>
        <rFont val="ＭＳ 明朝"/>
        <family val="1"/>
        <charset val="128"/>
      </rPr>
      <t>）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</si>
  <si>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×2)</t>
    </r>
  </si>
  <si>
    <r>
      <t>(</t>
    </r>
    <r>
      <rPr>
        <sz val="12"/>
        <color theme="1"/>
        <rFont val="ＭＳ 明朝"/>
        <family val="1"/>
        <charset val="128"/>
      </rPr>
      <t>ｳｴｲﾄ</t>
    </r>
    <r>
      <rPr>
        <sz val="12"/>
        <color theme="1"/>
        <rFont val="Century"/>
        <family val="1"/>
      </rPr>
      <t>×4)</t>
    </r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</si>
  <si>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IWRS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</si>
  <si>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有（</t>
    </r>
    <r>
      <rPr>
        <sz val="12"/>
        <color theme="1"/>
        <rFont val="Century"/>
        <family val="1"/>
      </rPr>
      <t>IVRS</t>
    </r>
    <r>
      <rPr>
        <sz val="12"/>
        <color theme="1"/>
        <rFont val="ＭＳ 明朝"/>
        <family val="1"/>
        <charset val="128"/>
      </rPr>
      <t>）</t>
    </r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</si>
  <si>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Century"/>
        <family val="1"/>
      </rPr>
      <t>×1,000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</si>
  <si>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r>
      <rPr>
        <sz val="12"/>
        <color theme="1"/>
        <rFont val="ＭＳ 明朝"/>
        <family val="1"/>
        <charset val="128"/>
      </rPr>
      <t>　Ｉ</t>
    </r>
    <r>
      <rPr>
        <sz val="12"/>
        <color theme="1"/>
        <rFont val="Century"/>
        <family val="1"/>
      </rPr>
      <t xml:space="preserve"> </t>
    </r>
    <r>
      <rPr>
        <sz val="12"/>
        <color theme="1"/>
        <rFont val="ＭＳ 明朝"/>
        <family val="1"/>
        <charset val="128"/>
      </rPr>
      <t>治験薬保管期間（③</t>
    </r>
    <r>
      <rPr>
        <sz val="12"/>
        <color theme="1"/>
        <rFont val="Century"/>
        <family val="1"/>
      </rPr>
      <t>-</t>
    </r>
    <r>
      <rPr>
        <sz val="12"/>
        <color theme="1"/>
        <rFont val="ＭＳ 明朝"/>
        <family val="1"/>
        <charset val="128"/>
      </rPr>
      <t>①）</t>
    </r>
    <phoneticPr fontId="4"/>
  </si>
  <si>
    <r>
      <rPr>
        <sz val="12"/>
        <color rgb="FFFF0000"/>
        <rFont val="ＭＳ 明朝"/>
        <family val="1"/>
        <charset val="128"/>
      </rPr>
      <t>治験薬の保管・管理の月数</t>
    </r>
    <r>
      <rPr>
        <sz val="12"/>
        <color rgb="FFFF0000"/>
        <rFont val="ＭＳ Ｐゴシック"/>
        <family val="3"/>
        <charset val="128"/>
        <scheme val="major"/>
      </rPr>
      <t>（注1）</t>
    </r>
    <r>
      <rPr>
        <sz val="12"/>
        <color rgb="FFFF0000"/>
        <rFont val="ＭＳ 明朝"/>
        <family val="1"/>
        <charset val="128"/>
      </rPr>
      <t>月</t>
    </r>
    <rPh sb="13" eb="14">
      <t>チュウ</t>
    </rPh>
    <rPh sb="16" eb="17">
      <t>ツキ</t>
    </rPh>
    <phoneticPr fontId="4"/>
  </si>
  <si>
    <r>
      <rPr>
        <sz val="12"/>
        <color rgb="FFFF0000"/>
        <rFont val="ＭＳ Ｐゴシック"/>
        <family val="3"/>
        <charset val="128"/>
        <scheme val="major"/>
      </rPr>
      <t>（注2）</t>
    </r>
    <r>
      <rPr>
        <sz val="12"/>
        <color rgb="FFFF0000"/>
        <rFont val="ＭＳ 明朝"/>
        <family val="1"/>
        <charset val="128"/>
      </rPr>
      <t>プロトコール上の規定投薬回数（</t>
    </r>
    <rPh sb="1" eb="2">
      <t>チュウ</t>
    </rPh>
    <phoneticPr fontId="4"/>
  </si>
  <si>
    <r>
      <rPr>
        <sz val="12"/>
        <color theme="1"/>
        <rFont val="ＭＳ 明朝"/>
        <family val="1"/>
        <charset val="128"/>
      </rPr>
      <t>承認</t>
    </r>
    <r>
      <rPr>
        <sz val="12"/>
        <color theme="1"/>
        <rFont val="Century"/>
        <family val="1"/>
      </rPr>
      <t>№</t>
    </r>
    <r>
      <rPr>
        <sz val="12"/>
        <color theme="1"/>
        <rFont val="ＭＳ 明朝"/>
        <family val="1"/>
        <charset val="128"/>
      </rPr>
      <t>　　</t>
    </r>
    <phoneticPr fontId="4"/>
  </si>
  <si>
    <t>　</t>
  </si>
  <si>
    <r>
      <t>25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</si>
  <si>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34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</si>
  <si>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43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</si>
  <si>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52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</si>
  <si>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61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</si>
  <si>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70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</si>
  <si>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79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</si>
  <si>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88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</si>
  <si>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97</t>
    </r>
    <r>
      <rPr>
        <sz val="12"/>
        <color theme="1"/>
        <rFont val="ＭＳ 明朝"/>
        <family val="1"/>
        <charset val="128"/>
      </rPr>
      <t>ポイント</t>
    </r>
    <phoneticPr fontId="4"/>
  </si>
  <si>
    <r>
      <t>75</t>
    </r>
    <r>
      <rPr>
        <sz val="12"/>
        <color theme="1"/>
        <rFont val="ＭＳ 明朝"/>
        <family val="1"/>
        <charset val="128"/>
      </rPr>
      <t>週～</t>
    </r>
    <r>
      <rPr>
        <sz val="12"/>
        <color theme="1"/>
        <rFont val="Century"/>
        <family val="1"/>
      </rPr>
      <t>99</t>
    </r>
    <r>
      <rPr>
        <sz val="12"/>
        <color theme="1"/>
        <rFont val="ＭＳ 明朝"/>
        <family val="1"/>
        <charset val="128"/>
      </rPr>
      <t>週</t>
    </r>
    <rPh sb="2" eb="3">
      <t>シュウ</t>
    </rPh>
    <rPh sb="6" eb="7">
      <t>シュウ</t>
    </rPh>
    <phoneticPr fontId="4"/>
  </si>
  <si>
    <r>
      <t xml:space="preserve">(5) </t>
    </r>
    <r>
      <rPr>
        <sz val="12"/>
        <color theme="1"/>
        <rFont val="ＭＳ 明朝"/>
        <family val="1"/>
        <charset val="128"/>
      </rPr>
      <t>小計</t>
    </r>
    <phoneticPr fontId="4"/>
  </si>
  <si>
    <r>
      <t xml:space="preserve">(4) </t>
    </r>
    <r>
      <rPr>
        <sz val="12"/>
        <color theme="1"/>
        <rFont val="ＭＳ 明朝"/>
        <family val="1"/>
        <charset val="128"/>
      </rPr>
      <t>管理費</t>
    </r>
    <phoneticPr fontId="4"/>
  </si>
  <si>
    <r>
      <t xml:space="preserve">(6) </t>
    </r>
    <r>
      <rPr>
        <sz val="12"/>
        <color theme="1"/>
        <rFont val="ＭＳ 明朝"/>
        <family val="1"/>
        <charset val="128"/>
      </rPr>
      <t>間接経費</t>
    </r>
    <phoneticPr fontId="4"/>
  </si>
  <si>
    <r>
      <rPr>
        <sz val="12"/>
        <color theme="1"/>
        <rFont val="ＭＳ 明朝"/>
        <family val="1"/>
        <charset val="128"/>
      </rPr>
      <t>｛</t>
    </r>
    <r>
      <rPr>
        <sz val="12"/>
        <color theme="1"/>
        <rFont val="Century"/>
        <family val="1"/>
      </rPr>
      <t xml:space="preserve">(1)+ (2)+ (3) </t>
    </r>
    <r>
      <rPr>
        <sz val="12"/>
        <color theme="1"/>
        <rFont val="ＭＳ 明朝"/>
        <family val="1"/>
        <charset val="128"/>
      </rPr>
      <t>｝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0.2</t>
    </r>
    <phoneticPr fontId="4"/>
  </si>
  <si>
    <t>(5)×0.3</t>
    <phoneticPr fontId="4"/>
  </si>
  <si>
    <r>
      <t xml:space="preserve">(7) </t>
    </r>
    <r>
      <rPr>
        <sz val="12"/>
        <color theme="1"/>
        <rFont val="ＭＳ 明朝"/>
        <family val="1"/>
        <charset val="128"/>
      </rPr>
      <t>合計</t>
    </r>
    <phoneticPr fontId="4"/>
  </si>
  <si>
    <r>
      <t xml:space="preserve">(8) </t>
    </r>
    <r>
      <rPr>
        <sz val="12"/>
        <color theme="1"/>
        <rFont val="ＭＳ 明朝"/>
        <family val="1"/>
        <charset val="128"/>
      </rPr>
      <t>消費税</t>
    </r>
    <phoneticPr fontId="4"/>
  </si>
  <si>
    <t>(5)+(6)</t>
    <phoneticPr fontId="4"/>
  </si>
  <si>
    <r>
      <t>(7)×</t>
    </r>
    <r>
      <rPr>
        <sz val="12"/>
        <color theme="1"/>
        <rFont val="ＭＳ 明朝"/>
        <family val="1"/>
        <charset val="128"/>
      </rPr>
      <t>消費税率</t>
    </r>
    <phoneticPr fontId="4"/>
  </si>
  <si>
    <t>(7)+(8)</t>
    <phoneticPr fontId="4"/>
  </si>
  <si>
    <t xml:space="preserve">(1)+ (2)+ (3)+ (4) </t>
    <phoneticPr fontId="4"/>
  </si>
  <si>
    <r>
      <t xml:space="preserve">(9) </t>
    </r>
    <r>
      <rPr>
        <sz val="12"/>
        <color theme="1"/>
        <rFont val="ＭＳ Ｐ明朝"/>
        <family val="1"/>
        <charset val="128"/>
      </rPr>
      <t>１症例当たりの費用（消費税込）</t>
    </r>
    <rPh sb="5" eb="8">
      <t>ショウレイア</t>
    </rPh>
    <rPh sb="11" eb="13">
      <t>ヒヨウ</t>
    </rPh>
    <rPh sb="14" eb="18">
      <t>ショウヒゼイコ</t>
    </rPh>
    <phoneticPr fontId="4"/>
  </si>
  <si>
    <t>（実施症例に係る経費・１症例当たり単価）</t>
    <rPh sb="1" eb="5">
      <t>ジッシショウレイ</t>
    </rPh>
    <rPh sb="6" eb="7">
      <t>カカ</t>
    </rPh>
    <rPh sb="8" eb="10">
      <t>ケイヒ</t>
    </rPh>
    <rPh sb="12" eb="14">
      <t>ショウレイ</t>
    </rPh>
    <rPh sb="14" eb="15">
      <t>ア</t>
    </rPh>
    <rPh sb="17" eb="19">
      <t>タンカ</t>
    </rPh>
    <phoneticPr fontId="4"/>
  </si>
  <si>
    <r>
      <rPr>
        <sz val="12"/>
        <color theme="1"/>
        <rFont val="ＭＳ 明朝"/>
        <family val="1"/>
        <charset val="128"/>
      </rPr>
      <t>合計ポイント</t>
    </r>
    <r>
      <rPr>
        <sz val="12"/>
        <color theme="1"/>
        <rFont val="ＭＳ Ｐ明朝"/>
        <family val="1"/>
        <charset val="128"/>
      </rPr>
      <t>×</t>
    </r>
    <r>
      <rPr>
        <sz val="12"/>
        <color theme="1"/>
        <rFont val="Century"/>
        <family val="1"/>
      </rPr>
      <t>6,400</t>
    </r>
    <r>
      <rPr>
        <sz val="12"/>
        <color theme="1"/>
        <rFont val="ＭＳ 明朝"/>
        <family val="1"/>
        <charset val="128"/>
      </rPr>
      <t>（円）</t>
    </r>
    <rPh sb="0" eb="2">
      <t>ゴウケイ</t>
    </rPh>
    <phoneticPr fontId="4"/>
  </si>
  <si>
    <t>（注2）</t>
    <rPh sb="1" eb="2">
      <t>チュウ</t>
    </rPh>
    <phoneticPr fontId="4"/>
  </si>
  <si>
    <r>
      <rPr>
        <sz val="12"/>
        <rFont val="Century"/>
        <family val="1"/>
      </rPr>
      <t>50</t>
    </r>
    <r>
      <rPr>
        <sz val="12"/>
        <rFont val="ＭＳ 明朝"/>
        <family val="1"/>
        <charset val="128"/>
      </rPr>
      <t>～</t>
    </r>
    <r>
      <rPr>
        <sz val="12"/>
        <rFont val="Century"/>
        <family val="1"/>
      </rPr>
      <t>74</t>
    </r>
    <r>
      <rPr>
        <sz val="12"/>
        <rFont val="ＭＳ 明朝"/>
        <family val="1"/>
        <charset val="128"/>
      </rPr>
      <t>週　　</t>
    </r>
    <r>
      <rPr>
        <sz val="12"/>
        <color rgb="FFFF0000"/>
        <rFont val="ＭＳ 明朝"/>
        <family val="1"/>
        <charset val="128"/>
      </rPr>
      <t>　　</t>
    </r>
    <r>
      <rPr>
        <sz val="12"/>
        <color rgb="FFFF0000"/>
        <rFont val="ＭＳ Ｐゴシック"/>
        <family val="3"/>
        <charset val="128"/>
        <scheme val="major"/>
      </rPr>
      <t>　（注）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2" eb="13">
      <t>チュウ</t>
    </rPh>
    <phoneticPr fontId="4"/>
  </si>
  <si>
    <t>（注）</t>
    <rPh sb="1" eb="2">
      <t>チュウ</t>
    </rPh>
    <phoneticPr fontId="4"/>
  </si>
  <si>
    <r>
      <t xml:space="preserve">F  </t>
    </r>
    <r>
      <rPr>
        <sz val="12"/>
        <color theme="1"/>
        <rFont val="ＭＳ 明朝"/>
        <family val="1"/>
        <charset val="128"/>
      </rPr>
      <t>投与期間</t>
    </r>
    <rPh sb="3" eb="5">
      <t>トウヨ</t>
    </rPh>
    <rPh sb="5" eb="7">
      <t>キカン</t>
    </rPh>
    <phoneticPr fontId="4"/>
  </si>
  <si>
    <t>（注1）</t>
    <rPh sb="1" eb="2">
      <t>チュウ</t>
    </rPh>
    <phoneticPr fontId="4"/>
  </si>
  <si>
    <t>（注3）</t>
    <rPh sb="1" eb="2">
      <t>チュウ</t>
    </rPh>
    <phoneticPr fontId="4"/>
  </si>
  <si>
    <r>
      <t>50</t>
    </r>
    <r>
      <rPr>
        <sz val="12"/>
        <color theme="1"/>
        <rFont val="ＭＳ 明朝"/>
        <family val="1"/>
        <charset val="128"/>
      </rPr>
      <t>～</t>
    </r>
    <r>
      <rPr>
        <sz val="12"/>
        <color theme="1"/>
        <rFont val="Century"/>
        <family val="1"/>
      </rPr>
      <t>74</t>
    </r>
    <r>
      <rPr>
        <sz val="12"/>
        <color theme="1"/>
        <rFont val="ＭＳ 明朝"/>
        <family val="1"/>
        <charset val="128"/>
      </rPr>
      <t>週　　　　　　</t>
    </r>
    <r>
      <rPr>
        <sz val="12"/>
        <color rgb="FFFF0000"/>
        <rFont val="ＭＳ 明朝"/>
        <family val="1"/>
        <charset val="128"/>
      </rPr>
      <t>　</t>
    </r>
    <r>
      <rPr>
        <sz val="12"/>
        <color rgb="FFFF0000"/>
        <rFont val="ＭＳ Ｐゴシック"/>
        <family val="3"/>
        <charset val="128"/>
        <scheme val="major"/>
      </rPr>
      <t>（注3）</t>
    </r>
    <r>
      <rPr>
        <sz val="12"/>
        <color rgb="FFFF0000"/>
        <rFont val="Century"/>
        <family val="1"/>
      </rPr>
      <t>75</t>
    </r>
    <r>
      <rPr>
        <sz val="12"/>
        <color rgb="FFFF0000"/>
        <rFont val="ＭＳ 明朝"/>
        <family val="1"/>
        <charset val="128"/>
      </rPr>
      <t>週以上は</t>
    </r>
    <r>
      <rPr>
        <sz val="12"/>
        <color rgb="FFFF0000"/>
        <rFont val="Century"/>
        <family val="1"/>
      </rPr>
      <t>25</t>
    </r>
    <r>
      <rPr>
        <sz val="12"/>
        <color rgb="FFFF0000"/>
        <rFont val="ＭＳ 明朝"/>
        <family val="1"/>
        <charset val="128"/>
      </rPr>
      <t>週毎に</t>
    </r>
    <r>
      <rPr>
        <sz val="12"/>
        <color rgb="FFFF0000"/>
        <rFont val="Century"/>
        <family val="1"/>
      </rPr>
      <t>9</t>
    </r>
    <r>
      <rPr>
        <sz val="12"/>
        <color rgb="FFFF0000"/>
        <rFont val="ＭＳ 明朝"/>
        <family val="1"/>
        <charset val="128"/>
      </rPr>
      <t>ポイント加算</t>
    </r>
    <rPh sb="5" eb="6">
      <t>シュウ</t>
    </rPh>
    <rPh sb="14" eb="15">
      <t>チュウ</t>
    </rPh>
    <phoneticPr fontId="4"/>
  </si>
  <si>
    <r>
      <rPr>
        <b/>
        <sz val="14"/>
        <color theme="1"/>
        <rFont val="ＭＳ Ｐ明朝"/>
        <family val="1"/>
        <charset val="128"/>
      </rPr>
      <t>（実施症例に係る経費・１症例当たり単価）</t>
    </r>
    <rPh sb="1" eb="5">
      <t>ジッシショウレイ</t>
    </rPh>
    <rPh sb="6" eb="7">
      <t>カカ</t>
    </rPh>
    <rPh sb="8" eb="10">
      <t>ケイヒ</t>
    </rPh>
    <rPh sb="12" eb="15">
      <t>ショウレイア</t>
    </rPh>
    <rPh sb="17" eb="19">
      <t>タンカ</t>
    </rPh>
    <phoneticPr fontId="4"/>
  </si>
  <si>
    <r>
      <rPr>
        <sz val="10"/>
        <color theme="1"/>
        <rFont val="ＭＳ 明朝"/>
        <family val="1"/>
        <charset val="128"/>
      </rPr>
      <t>（病院様式</t>
    </r>
    <r>
      <rPr>
        <sz val="10"/>
        <color theme="1"/>
        <rFont val="Century"/>
        <family val="1"/>
      </rPr>
      <t>3-2</t>
    </r>
    <r>
      <rPr>
        <sz val="10"/>
        <color theme="1"/>
        <rFont val="ＭＳ 明朝"/>
        <family val="1"/>
        <charset val="128"/>
      </rPr>
      <t>）</t>
    </r>
    <phoneticPr fontId="4"/>
  </si>
  <si>
    <r>
      <t xml:space="preserve">(2) </t>
    </r>
    <r>
      <rPr>
        <sz val="12"/>
        <rFont val="ＭＳ 明朝"/>
        <family val="1"/>
        <charset val="128"/>
      </rPr>
      <t>治験薬管理費</t>
    </r>
    <rPh sb="9" eb="10">
      <t>ヒ</t>
    </rPh>
    <phoneticPr fontId="4"/>
  </si>
  <si>
    <r>
      <t xml:space="preserve">(3) </t>
    </r>
    <r>
      <rPr>
        <sz val="12"/>
        <rFont val="ＭＳ Ｐ明朝"/>
        <family val="1"/>
        <charset val="128"/>
      </rPr>
      <t>事務費（外部</t>
    </r>
    <r>
      <rPr>
        <sz val="12"/>
        <rFont val="Century"/>
        <family val="1"/>
      </rPr>
      <t>CRC</t>
    </r>
    <r>
      <rPr>
        <sz val="12"/>
        <rFont val="ＭＳ Ｐ明朝"/>
        <family val="1"/>
        <charset val="128"/>
      </rPr>
      <t>）</t>
    </r>
    <rPh sb="4" eb="7">
      <t>ジムヒ</t>
    </rPh>
    <rPh sb="8" eb="10">
      <t>ガイブ</t>
    </rPh>
    <phoneticPr fontId="4"/>
  </si>
  <si>
    <r>
      <rPr>
        <sz val="12"/>
        <color theme="1"/>
        <rFont val="ＭＳ Ｐ明朝"/>
        <family val="1"/>
        <charset val="128"/>
      </rPr>
      <t>臨床試験研究費ポイント</t>
    </r>
    <r>
      <rPr>
        <sz val="12"/>
        <color theme="1"/>
        <rFont val="游ゴシック"/>
        <family val="1"/>
        <charset val="128"/>
      </rPr>
      <t>×</t>
    </r>
    <r>
      <rPr>
        <sz val="12"/>
        <color theme="1"/>
        <rFont val="Century"/>
        <family val="1"/>
      </rPr>
      <t>1,000</t>
    </r>
    <r>
      <rPr>
        <sz val="12"/>
        <color theme="1"/>
        <rFont val="ＭＳ Ｐ明朝"/>
        <family val="1"/>
        <charset val="128"/>
      </rPr>
      <t>円（税別）</t>
    </r>
    <rPh sb="0" eb="2">
      <t>リンショウ</t>
    </rPh>
    <rPh sb="2" eb="4">
      <t>シケン</t>
    </rPh>
    <rPh sb="4" eb="7">
      <t>ケンキュウヒ</t>
    </rPh>
    <rPh sb="17" eb="18">
      <t>エン</t>
    </rPh>
    <rPh sb="19" eb="21">
      <t>ゼイベツ</t>
    </rPh>
    <phoneticPr fontId="4"/>
  </si>
  <si>
    <r>
      <rPr>
        <b/>
        <sz val="18"/>
        <color theme="1"/>
        <rFont val="ＭＳ 明朝"/>
        <family val="1"/>
        <charset val="128"/>
      </rPr>
      <t>治験に係る経費積算表</t>
    </r>
    <r>
      <rPr>
        <b/>
        <sz val="18"/>
        <color theme="1"/>
        <rFont val="Century"/>
        <family val="1"/>
      </rPr>
      <t>(</t>
    </r>
    <r>
      <rPr>
        <b/>
        <sz val="18"/>
        <color theme="1"/>
        <rFont val="ＭＳ 明朝"/>
        <family val="1"/>
        <charset val="128"/>
      </rPr>
      <t>医薬品</t>
    </r>
    <r>
      <rPr>
        <b/>
        <sz val="18"/>
        <color theme="1"/>
        <rFont val="ＭＳ Ｐ明朝"/>
        <family val="1"/>
        <charset val="128"/>
      </rPr>
      <t>/再生医療等製品</t>
    </r>
    <r>
      <rPr>
        <b/>
        <sz val="18"/>
        <color theme="1"/>
        <rFont val="ＭＳ 明朝"/>
        <family val="1"/>
        <charset val="128"/>
      </rPr>
      <t>・外部</t>
    </r>
    <r>
      <rPr>
        <b/>
        <sz val="18"/>
        <color theme="1"/>
        <rFont val="Century"/>
        <family val="1"/>
      </rPr>
      <t>CRC</t>
    </r>
    <r>
      <rPr>
        <b/>
        <sz val="18"/>
        <color theme="1"/>
        <rFont val="ＭＳ 明朝"/>
        <family val="1"/>
        <charset val="128"/>
      </rPr>
      <t>用</t>
    </r>
    <r>
      <rPr>
        <b/>
        <sz val="18"/>
        <color theme="1"/>
        <rFont val="Century"/>
        <family val="1"/>
      </rPr>
      <t>)</t>
    </r>
    <rPh sb="15" eb="22">
      <t>サイセイイリョウトウセイヒン</t>
    </rPh>
    <rPh sb="23" eb="25">
      <t>ガイブ</t>
    </rPh>
    <rPh sb="28" eb="29">
      <t>ヨウ</t>
    </rPh>
    <phoneticPr fontId="4"/>
  </si>
  <si>
    <r>
      <rPr>
        <b/>
        <sz val="18"/>
        <color theme="1"/>
        <rFont val="ＭＳ 明朝"/>
        <family val="1"/>
        <charset val="128"/>
      </rPr>
      <t>臨床試験研究費ポイント算出表（医薬品</t>
    </r>
    <r>
      <rPr>
        <b/>
        <sz val="18"/>
        <color theme="1"/>
        <rFont val="ＭＳ Ｐ明朝"/>
        <family val="1"/>
        <charset val="128"/>
      </rPr>
      <t>/再生医療等製品</t>
    </r>
    <r>
      <rPr>
        <b/>
        <sz val="18"/>
        <color theme="1"/>
        <rFont val="ＭＳ 明朝"/>
        <family val="1"/>
        <charset val="128"/>
      </rPr>
      <t>）</t>
    </r>
    <rPh sb="19" eb="26">
      <t>サイセイイリョウトウセイヒン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</si>
</sst>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"/>
      <color theme="1"/>
      <name val="Century"/>
      <family val="1"/>
    </font>
    <font>
      <b/>
      <sz val="18"/>
      <color theme="1"/>
      <name val="Century"/>
      <family val="1"/>
    </font>
    <font>
      <sz val="12"/>
      <color theme="1"/>
      <name val="Century"/>
      <family val="1"/>
    </font>
    <font>
      <sz val="12"/>
      <color theme="1"/>
      <name val="ＭＳ Ｐ明朝"/>
      <family val="1"/>
      <charset val="128"/>
    </font>
    <font>
      <sz val="12"/>
      <color rgb="FFFF0000"/>
      <name val="Century"/>
      <family val="1"/>
    </font>
    <font>
      <sz val="12"/>
      <color theme="1"/>
      <name val="Times New Roman"/>
      <family val="1"/>
    </font>
    <font>
      <sz val="12"/>
      <color rgb="FFFF0000"/>
      <name val="ＭＳ 明朝"/>
      <family val="1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1"/>
      <name val="Century"/>
      <family val="1"/>
    </font>
    <font>
      <sz val="12"/>
      <name val="Century"/>
      <family val="1"/>
    </font>
    <font>
      <u/>
      <sz val="12"/>
      <color theme="1"/>
      <name val="Century"/>
      <family val="1"/>
    </font>
    <font>
      <u/>
      <sz val="12"/>
      <color rgb="FFFF0000"/>
      <name val="ＭＳ Ｐゴシック"/>
      <family val="3"/>
      <charset val="128"/>
      <scheme val="major"/>
    </font>
    <font>
      <sz val="12"/>
      <color rgb="FFFF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sz val="10.5"/>
      <color rgb="FFFF0000"/>
      <name val="ＭＳ Ｐゴシック"/>
      <family val="3"/>
      <charset val="128"/>
      <scheme val="major"/>
    </font>
    <font>
      <sz val="11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Century"/>
      <family val="1"/>
      <charset val="128"/>
    </font>
    <font>
      <b/>
      <sz val="14"/>
      <color theme="1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b/>
      <sz val="14"/>
      <color theme="1"/>
      <name val="Century"/>
      <family val="1"/>
    </font>
    <font>
      <sz val="10"/>
      <color theme="1"/>
      <name val="Century"/>
      <family val="1"/>
      <charset val="128"/>
    </font>
    <font>
      <b/>
      <sz val="18"/>
      <color theme="1"/>
      <name val="Century"/>
      <family val="1"/>
      <charset val="128"/>
    </font>
    <font>
      <sz val="12"/>
      <color theme="1"/>
      <name val="游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64"/>
      </top>
      <bottom style="double">
        <color indexed="64"/>
      </bottom>
      <diagonal/>
    </border>
    <border>
      <left/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4" fillId="0" borderId="0"/>
    <xf numFmtId="38" fontId="14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/>
  </cellStyleXfs>
  <cellXfs count="140">
    <xf numFmtId="0" fontId="0" fillId="0" borderId="0" xfId="0">
      <alignment vertical="center"/>
    </xf>
    <xf numFmtId="0" fontId="6" fillId="0" borderId="0" xfId="0" applyFont="1" applyAlignment="1">
      <alignment horizontal="justify" vertical="center" wrapText="1"/>
    </xf>
    <xf numFmtId="0" fontId="7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9" fillId="0" borderId="14" xfId="0" applyFont="1" applyBorder="1" applyAlignment="1">
      <alignment horizontal="left" vertical="center" wrapText="1"/>
    </xf>
    <xf numFmtId="38" fontId="9" fillId="0" borderId="4" xfId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0" borderId="27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justify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23" xfId="0" applyFont="1" applyBorder="1" applyAlignment="1">
      <alignment horizontal="justify" vertical="center" wrapText="1"/>
    </xf>
    <xf numFmtId="0" fontId="9" fillId="0" borderId="15" xfId="0" applyFont="1" applyBorder="1" applyAlignment="1">
      <alignment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11" fillId="0" borderId="24" xfId="0" applyFont="1" applyBorder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9" fillId="0" borderId="28" xfId="0" applyFont="1" applyBorder="1" applyAlignment="1">
      <alignment horizontal="left" vertical="center"/>
    </xf>
    <xf numFmtId="0" fontId="9" fillId="0" borderId="28" xfId="0" applyFont="1" applyBorder="1">
      <alignment vertical="center"/>
    </xf>
    <xf numFmtId="38" fontId="19" fillId="0" borderId="0" xfId="1" applyFont="1" applyAlignment="1">
      <alignment horizontal="right" vertical="center"/>
    </xf>
    <xf numFmtId="0" fontId="9" fillId="0" borderId="1" xfId="0" applyFont="1" applyBorder="1" applyAlignment="1">
      <alignment horizontal="justify" vertical="center" wrapText="1"/>
    </xf>
    <xf numFmtId="0" fontId="9" fillId="0" borderId="30" xfId="0" applyFont="1" applyBorder="1" applyAlignment="1">
      <alignment vertical="center" wrapText="1"/>
    </xf>
    <xf numFmtId="0" fontId="9" fillId="0" borderId="3" xfId="0" applyFont="1" applyBorder="1" applyAlignment="1">
      <alignment horizontal="justify" vertical="center" wrapText="1"/>
    </xf>
    <xf numFmtId="38" fontId="9" fillId="0" borderId="7" xfId="1" applyFont="1" applyBorder="1" applyAlignment="1">
      <alignment horizontal="right" vertical="center" wrapText="1"/>
    </xf>
    <xf numFmtId="0" fontId="9" fillId="0" borderId="9" xfId="0" applyFont="1" applyBorder="1" applyAlignment="1">
      <alignment horizontal="justify" vertical="center" wrapText="1"/>
    </xf>
    <xf numFmtId="38" fontId="9" fillId="0" borderId="10" xfId="1" applyFont="1" applyBorder="1" applyAlignment="1">
      <alignment horizontal="right" vertical="center" wrapText="1"/>
    </xf>
    <xf numFmtId="0" fontId="9" fillId="0" borderId="11" xfId="0" applyFont="1" applyBorder="1" applyAlignment="1">
      <alignment horizontal="justify" vertical="center" wrapText="1"/>
    </xf>
    <xf numFmtId="38" fontId="9" fillId="0" borderId="6" xfId="1" applyFont="1" applyBorder="1" applyAlignment="1">
      <alignment horizontal="right" vertical="center" wrapText="1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9" fillId="0" borderId="16" xfId="0" applyFont="1" applyBorder="1" applyAlignment="1">
      <alignment vertical="center" wrapText="1"/>
    </xf>
    <xf numFmtId="0" fontId="9" fillId="0" borderId="18" xfId="0" applyFont="1" applyBorder="1" applyAlignment="1">
      <alignment vertical="top" wrapText="1"/>
    </xf>
    <xf numFmtId="0" fontId="9" fillId="0" borderId="33" xfId="0" applyFont="1" applyBorder="1">
      <alignment vertical="center"/>
    </xf>
    <xf numFmtId="0" fontId="9" fillId="2" borderId="28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center" vertical="center"/>
    </xf>
    <xf numFmtId="0" fontId="9" fillId="0" borderId="28" xfId="0" applyFont="1" applyBorder="1" applyAlignment="1">
      <alignment horizontal="right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left" vertical="center"/>
    </xf>
    <xf numFmtId="0" fontId="25" fillId="0" borderId="0" xfId="5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10" fillId="0" borderId="24" xfId="0" applyFont="1" applyBorder="1" applyAlignment="1">
      <alignment horizontal="center" vertical="center" wrapText="1"/>
    </xf>
    <xf numFmtId="0" fontId="28" fillId="0" borderId="0" xfId="0" applyFont="1" applyAlignment="1">
      <alignment vertical="center" wrapText="1"/>
    </xf>
    <xf numFmtId="0" fontId="29" fillId="0" borderId="0" xfId="5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31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4" xfId="0" applyFont="1" applyBorder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28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38" fontId="9" fillId="0" borderId="38" xfId="1" applyFont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right" vertical="center" wrapText="1"/>
    </xf>
    <xf numFmtId="38" fontId="9" fillId="0" borderId="29" xfId="1" applyFont="1" applyFill="1" applyBorder="1" applyAlignment="1">
      <alignment horizontal="right" vertical="center" wrapText="1"/>
    </xf>
    <xf numFmtId="0" fontId="20" fillId="0" borderId="3" xfId="0" applyFont="1" applyBorder="1" applyAlignment="1">
      <alignment horizontal="justify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31" fillId="0" borderId="0" xfId="0" applyFont="1" applyAlignment="1">
      <alignment horizontal="center" vertical="center" wrapText="1"/>
    </xf>
    <xf numFmtId="38" fontId="9" fillId="0" borderId="0" xfId="1" applyFont="1" applyBorder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5" fillId="0" borderId="0" xfId="0" applyFont="1" applyAlignment="1">
      <alignment horizontal="justify" vertical="center"/>
    </xf>
    <xf numFmtId="0" fontId="10" fillId="2" borderId="41" xfId="0" applyFont="1" applyFill="1" applyBorder="1" applyAlignment="1">
      <alignment horizontal="center" vertical="center" wrapText="1"/>
    </xf>
    <xf numFmtId="0" fontId="10" fillId="2" borderId="42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43" xfId="0" applyFont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0" borderId="39" xfId="0" applyFont="1" applyBorder="1" applyAlignment="1">
      <alignment horizontal="justify" vertical="center" wrapText="1"/>
    </xf>
    <xf numFmtId="0" fontId="9" fillId="0" borderId="40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2" xfId="0" applyFont="1" applyBorder="1" applyAlignment="1">
      <alignment horizontal="justify" vertical="center" wrapText="1"/>
    </xf>
    <xf numFmtId="0" fontId="9" fillId="0" borderId="19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justify" vertical="center" wrapText="1"/>
    </xf>
    <xf numFmtId="0" fontId="3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justify" vertical="center" wrapText="1"/>
    </xf>
    <xf numFmtId="0" fontId="9" fillId="0" borderId="4" xfId="0" applyFont="1" applyBorder="1" applyAlignment="1">
      <alignment horizontal="justify" vertical="center" wrapText="1"/>
    </xf>
    <xf numFmtId="0" fontId="31" fillId="0" borderId="19" xfId="0" applyFont="1" applyBorder="1" applyAlignment="1">
      <alignment horizontal="justify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31" fillId="0" borderId="18" xfId="0" applyFont="1" applyBorder="1" applyAlignment="1">
      <alignment horizontal="justify" vertical="center" wrapText="1"/>
    </xf>
    <xf numFmtId="0" fontId="34" fillId="0" borderId="0" xfId="0" applyFont="1" applyAlignment="1">
      <alignment horizontal="center" vertical="center"/>
    </xf>
    <xf numFmtId="0" fontId="31" fillId="0" borderId="2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textRotation="255" wrapText="1"/>
    </xf>
    <xf numFmtId="0" fontId="9" fillId="0" borderId="25" xfId="0" applyFont="1" applyBorder="1" applyAlignment="1">
      <alignment horizontal="center" vertical="center" textRotation="255" wrapText="1"/>
    </xf>
    <xf numFmtId="0" fontId="9" fillId="0" borderId="32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11" fillId="0" borderId="2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6" fillId="0" borderId="23" xfId="0" applyFont="1" applyBorder="1" applyAlignment="1">
      <alignment horizontal="justify" vertical="center" wrapText="1"/>
    </xf>
  </cellXfs>
  <cellStyles count="6">
    <cellStyle name="桁区切り" xfId="1" builtinId="6"/>
    <cellStyle name="桁区切り 2" xfId="4" xr:uid="{00000000-0005-0000-0000-000001000000}"/>
    <cellStyle name="桁区切り 3" xfId="3" xr:uid="{00000000-0005-0000-0000-000002000000}"/>
    <cellStyle name="標準" xfId="0" builtinId="0"/>
    <cellStyle name="標準 2" xfId="5" xr:uid="{00000000-0005-0000-0000-000004000000}"/>
    <cellStyle name="標準 3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view="pageBreakPreview" zoomScaleNormal="100" zoomScaleSheetLayoutView="100" workbookViewId="0">
      <selection activeCell="D6" sqref="D6"/>
    </sheetView>
  </sheetViews>
  <sheetFormatPr defaultRowHeight="13.8"/>
  <cols>
    <col min="1" max="1" width="38" style="23" customWidth="1"/>
    <col min="2" max="2" width="27.5546875" style="23" customWidth="1"/>
    <col min="3" max="3" width="10.44140625" style="23" customWidth="1"/>
    <col min="4" max="4" width="35.77734375" style="37" customWidth="1"/>
  </cols>
  <sheetData>
    <row r="1" spans="1:4">
      <c r="A1" s="93" t="s">
        <v>194</v>
      </c>
    </row>
    <row r="2" spans="1:4" ht="22.2">
      <c r="A2" s="105" t="s">
        <v>198</v>
      </c>
      <c r="B2" s="106"/>
      <c r="C2" s="106"/>
      <c r="D2" s="106"/>
    </row>
    <row r="3" spans="1:4" ht="25.8" customHeight="1">
      <c r="A3" s="115" t="s">
        <v>184</v>
      </c>
      <c r="B3" s="115"/>
      <c r="C3" s="115"/>
      <c r="D3" s="115"/>
    </row>
    <row r="4" spans="1:4" ht="15.6" thickBot="1">
      <c r="A4" s="112" t="s">
        <v>108</v>
      </c>
      <c r="B4" s="112"/>
      <c r="C4" s="112"/>
      <c r="D4" s="112"/>
    </row>
    <row r="5" spans="1:4" ht="50.1" customHeight="1" thickTop="1" thickBot="1">
      <c r="A5" s="38" t="s">
        <v>160</v>
      </c>
      <c r="B5" s="113" t="s">
        <v>109</v>
      </c>
      <c r="C5" s="114"/>
      <c r="D5" s="39" t="s">
        <v>110</v>
      </c>
    </row>
    <row r="6" spans="1:4" ht="35.1" customHeight="1" thickTop="1" thickBot="1">
      <c r="A6" s="82" t="s">
        <v>111</v>
      </c>
      <c r="B6" s="110" t="s">
        <v>112</v>
      </c>
      <c r="C6" s="111"/>
      <c r="D6" s="83" t="s">
        <v>113</v>
      </c>
    </row>
    <row r="7" spans="1:4" ht="60" customHeight="1" thickTop="1" thickBot="1">
      <c r="A7" s="40" t="s">
        <v>114</v>
      </c>
      <c r="B7" s="107" t="s">
        <v>115</v>
      </c>
      <c r="C7" s="108"/>
      <c r="D7" s="84">
        <f>臨床研究費ポイント算出表!L24</f>
        <v>115200</v>
      </c>
    </row>
    <row r="8" spans="1:4" ht="60" customHeight="1" thickBot="1">
      <c r="A8" s="86" t="s">
        <v>195</v>
      </c>
      <c r="B8" s="107" t="s">
        <v>115</v>
      </c>
      <c r="C8" s="108"/>
      <c r="D8" s="84">
        <f>治験薬管理経費ポイント算出表!L20</f>
        <v>1000</v>
      </c>
    </row>
    <row r="9" spans="1:4" ht="60" customHeight="1" thickBot="1">
      <c r="A9" s="86" t="s">
        <v>196</v>
      </c>
      <c r="B9" s="116" t="s">
        <v>197</v>
      </c>
      <c r="C9" s="108"/>
      <c r="D9" s="85">
        <f>臨床研究費ポイント算出表!L23*1100</f>
        <v>19800</v>
      </c>
    </row>
    <row r="10" spans="1:4" ht="60" customHeight="1" thickBot="1">
      <c r="A10" s="42" t="s">
        <v>173</v>
      </c>
      <c r="B10" s="109" t="s">
        <v>175</v>
      </c>
      <c r="C10" s="104"/>
      <c r="D10" s="43">
        <f>ROUNDDOWN((D7+D8+D9)*0.2,0)</f>
        <v>27200</v>
      </c>
    </row>
    <row r="11" spans="1:4" ht="60" customHeight="1" thickTop="1" thickBot="1">
      <c r="A11" s="40" t="s">
        <v>172</v>
      </c>
      <c r="B11" s="101" t="s">
        <v>182</v>
      </c>
      <c r="C11" s="102"/>
      <c r="D11" s="41">
        <f>SUM(D7:D10)</f>
        <v>163200</v>
      </c>
    </row>
    <row r="12" spans="1:4" ht="60" customHeight="1" thickBot="1">
      <c r="A12" s="42" t="s">
        <v>174</v>
      </c>
      <c r="B12" s="103" t="s">
        <v>176</v>
      </c>
      <c r="C12" s="104"/>
      <c r="D12" s="43">
        <f>ROUNDDOWN(D11*0.3,0)</f>
        <v>48960</v>
      </c>
    </row>
    <row r="13" spans="1:4" ht="60" customHeight="1" thickTop="1" thickBot="1">
      <c r="A13" s="40" t="s">
        <v>177</v>
      </c>
      <c r="B13" s="101" t="s">
        <v>179</v>
      </c>
      <c r="C13" s="102"/>
      <c r="D13" s="41">
        <f>SUM(D11:D12)</f>
        <v>212160</v>
      </c>
    </row>
    <row r="14" spans="1:4" ht="60" customHeight="1" thickBot="1">
      <c r="A14" s="42" t="s">
        <v>178</v>
      </c>
      <c r="B14" s="103" t="s">
        <v>180</v>
      </c>
      <c r="C14" s="104"/>
      <c r="D14" s="43">
        <f>ROUNDDOWN(D13*0.1,0)</f>
        <v>21216</v>
      </c>
    </row>
    <row r="15" spans="1:4" ht="60" customHeight="1" thickTop="1" thickBot="1">
      <c r="A15" s="44" t="s">
        <v>183</v>
      </c>
      <c r="B15" s="99" t="s">
        <v>181</v>
      </c>
      <c r="C15" s="100"/>
      <c r="D15" s="45">
        <f>SUM(D13:D14)</f>
        <v>233376</v>
      </c>
    </row>
    <row r="16" spans="1:4" ht="14.4" thickTop="1"/>
  </sheetData>
  <mergeCells count="14">
    <mergeCell ref="B15:C15"/>
    <mergeCell ref="B13:C13"/>
    <mergeCell ref="B14:C14"/>
    <mergeCell ref="A2:D2"/>
    <mergeCell ref="B8:C8"/>
    <mergeCell ref="B10:C10"/>
    <mergeCell ref="B11:C11"/>
    <mergeCell ref="B12:C12"/>
    <mergeCell ref="B6:C6"/>
    <mergeCell ref="B7:C7"/>
    <mergeCell ref="A4:D4"/>
    <mergeCell ref="B5:C5"/>
    <mergeCell ref="A3:D3"/>
    <mergeCell ref="B9:C9"/>
  </mergeCells>
  <phoneticPr fontId="4"/>
  <pageMargins left="0.9055118110236221" right="0.9055118110236221" top="0.94488188976377963" bottom="0.9448818897637796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5"/>
  <sheetViews>
    <sheetView view="pageBreakPreview" zoomScale="75" zoomScaleNormal="100" zoomScaleSheetLayoutView="75" workbookViewId="0">
      <selection activeCell="J8" sqref="J8"/>
    </sheetView>
  </sheetViews>
  <sheetFormatPr defaultRowHeight="13.8"/>
  <cols>
    <col min="1" max="1" width="4.6640625" style="23" customWidth="1"/>
    <col min="2" max="2" width="25.6640625" style="34" customWidth="1"/>
    <col min="3" max="3" width="4.6640625" style="24" customWidth="1"/>
    <col min="4" max="4" width="4.6640625" style="58" customWidth="1"/>
    <col min="5" max="5" width="20.6640625" style="23" customWidth="1"/>
    <col min="6" max="6" width="4.6640625" style="63" customWidth="1"/>
    <col min="7" max="7" width="20.6640625" style="23" customWidth="1"/>
    <col min="8" max="8" width="4.6640625" style="63" customWidth="1"/>
    <col min="9" max="9" width="20.6640625" style="23" customWidth="1"/>
    <col min="10" max="10" width="4.6640625" style="63" customWidth="1"/>
    <col min="11" max="11" width="20.77734375" style="23" customWidth="1"/>
    <col min="12" max="12" width="16.6640625" style="23" customWidth="1"/>
  </cols>
  <sheetData>
    <row r="1" spans="1:19">
      <c r="A1" s="122" t="s">
        <v>91</v>
      </c>
      <c r="B1" s="122"/>
    </row>
    <row r="2" spans="1:19" ht="29.4" customHeight="1">
      <c r="A2" s="105" t="s">
        <v>199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9" ht="27" customHeight="1">
      <c r="A3" s="117" t="s">
        <v>193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9" ht="22.8" thickBot="1">
      <c r="A4" s="12"/>
      <c r="B4" s="12"/>
      <c r="C4" s="12"/>
      <c r="D4" s="59"/>
      <c r="E4" s="25"/>
      <c r="F4" s="59"/>
      <c r="G4" s="25"/>
      <c r="H4" s="64"/>
      <c r="I4" s="57" t="s">
        <v>41</v>
      </c>
      <c r="J4" s="67"/>
      <c r="K4" s="57"/>
      <c r="L4" s="57"/>
      <c r="M4" s="57"/>
      <c r="N4" s="57"/>
      <c r="O4" s="57"/>
      <c r="P4" s="57"/>
      <c r="Q4" s="57"/>
      <c r="R4" s="57"/>
      <c r="S4" s="57"/>
    </row>
    <row r="5" spans="1:19" ht="39.9" customHeight="1">
      <c r="A5" s="125"/>
      <c r="B5" s="123" t="s">
        <v>43</v>
      </c>
      <c r="C5" s="131" t="s">
        <v>90</v>
      </c>
      <c r="D5" s="129" t="s">
        <v>59</v>
      </c>
      <c r="E5" s="130"/>
      <c r="F5" s="129" t="s">
        <v>60</v>
      </c>
      <c r="G5" s="130"/>
      <c r="H5" s="125" t="s">
        <v>61</v>
      </c>
      <c r="I5" s="123"/>
      <c r="J5" s="125" t="s">
        <v>62</v>
      </c>
      <c r="K5" s="123"/>
      <c r="L5" s="127" t="s">
        <v>89</v>
      </c>
    </row>
    <row r="6" spans="1:19" ht="39.9" customHeight="1" thickBot="1">
      <c r="A6" s="126"/>
      <c r="B6" s="124"/>
      <c r="C6" s="132"/>
      <c r="D6" s="126" t="s">
        <v>92</v>
      </c>
      <c r="E6" s="124"/>
      <c r="F6" s="126" t="s">
        <v>93</v>
      </c>
      <c r="G6" s="124"/>
      <c r="H6" s="126" t="s">
        <v>94</v>
      </c>
      <c r="I6" s="124"/>
      <c r="J6" s="126" t="s">
        <v>95</v>
      </c>
      <c r="K6" s="124"/>
      <c r="L6" s="128"/>
    </row>
    <row r="7" spans="1:19" ht="60" customHeight="1" thickBot="1">
      <c r="A7" s="20" t="s">
        <v>0</v>
      </c>
      <c r="B7" s="26" t="s">
        <v>44</v>
      </c>
      <c r="C7" s="22">
        <v>2</v>
      </c>
      <c r="D7" s="94" t="s">
        <v>161</v>
      </c>
      <c r="E7" s="3" t="s">
        <v>63</v>
      </c>
      <c r="F7" s="94"/>
      <c r="G7" s="3" t="s">
        <v>64</v>
      </c>
      <c r="H7" s="94" t="s">
        <v>161</v>
      </c>
      <c r="I7" s="3" t="s">
        <v>65</v>
      </c>
      <c r="J7" s="60"/>
      <c r="K7" s="22"/>
      <c r="L7" s="3">
        <f>IF(D7="○",C7*1,IF(F7="○",C7*3,IF(H7="○",C7*5,0)))</f>
        <v>0</v>
      </c>
    </row>
    <row r="8" spans="1:19" ht="60" customHeight="1" thickBot="1">
      <c r="A8" s="20" t="s">
        <v>1</v>
      </c>
      <c r="B8" s="26" t="s">
        <v>45</v>
      </c>
      <c r="C8" s="22">
        <v>1</v>
      </c>
      <c r="D8" s="95"/>
      <c r="E8" s="3" t="s">
        <v>66</v>
      </c>
      <c r="F8" s="95"/>
      <c r="G8" s="3" t="s">
        <v>67</v>
      </c>
      <c r="H8" s="60"/>
      <c r="I8" s="22"/>
      <c r="J8" s="60"/>
      <c r="K8" s="22"/>
      <c r="L8" s="3">
        <f>IF(D8="○",C8*1,IF(F8="○",C8*3,0))</f>
        <v>0</v>
      </c>
    </row>
    <row r="9" spans="1:19" ht="60" customHeight="1" thickBot="1">
      <c r="A9" s="13" t="s">
        <v>2</v>
      </c>
      <c r="B9" s="27" t="s">
        <v>46</v>
      </c>
      <c r="C9" s="22">
        <v>1</v>
      </c>
      <c r="D9" s="94"/>
      <c r="E9" s="22" t="s">
        <v>68</v>
      </c>
      <c r="F9" s="94"/>
      <c r="G9" s="22" t="s">
        <v>69</v>
      </c>
      <c r="H9" s="94"/>
      <c r="I9" s="22" t="s">
        <v>70</v>
      </c>
      <c r="J9" s="94" t="s">
        <v>161</v>
      </c>
      <c r="K9" s="22" t="s">
        <v>71</v>
      </c>
      <c r="L9" s="13">
        <f>IF(D9="○",C9*1,IF(F9="○",C9*3,IF(H9="○",C9*5,IF(J9="○",C9*8,0))))</f>
        <v>0</v>
      </c>
    </row>
    <row r="10" spans="1:19" ht="60" customHeight="1" thickBot="1">
      <c r="A10" s="20" t="s">
        <v>3</v>
      </c>
      <c r="B10" s="26" t="s">
        <v>47</v>
      </c>
      <c r="C10" s="22">
        <v>2</v>
      </c>
      <c r="D10" s="95" t="s">
        <v>161</v>
      </c>
      <c r="E10" s="3" t="s">
        <v>42</v>
      </c>
      <c r="F10" s="95"/>
      <c r="G10" s="3" t="s">
        <v>72</v>
      </c>
      <c r="H10" s="95"/>
      <c r="I10" s="3" t="s">
        <v>73</v>
      </c>
      <c r="J10" s="60"/>
      <c r="K10" s="22"/>
      <c r="L10" s="3">
        <f>IF(D10="○",C10*1,IF(F10="○",C10*3,IF(H10="○",C10*5,0)))</f>
        <v>0</v>
      </c>
    </row>
    <row r="11" spans="1:19" ht="60" customHeight="1" thickBot="1">
      <c r="A11" s="13" t="s">
        <v>4</v>
      </c>
      <c r="B11" s="27" t="s">
        <v>48</v>
      </c>
      <c r="C11" s="22">
        <v>1</v>
      </c>
      <c r="D11" s="94" t="s">
        <v>161</v>
      </c>
      <c r="E11" s="22" t="s">
        <v>74</v>
      </c>
      <c r="F11" s="94"/>
      <c r="G11" s="22" t="s">
        <v>75</v>
      </c>
      <c r="H11" s="94"/>
      <c r="I11" s="22" t="s">
        <v>76</v>
      </c>
      <c r="J11" s="60"/>
      <c r="K11" s="22"/>
      <c r="L11" s="13">
        <f>IF(D11="○",C11*1,IF(F11="○",C11*3,IF(H11="○",C11*5,0)))</f>
        <v>0</v>
      </c>
    </row>
    <row r="12" spans="1:19" ht="60" customHeight="1" thickBot="1">
      <c r="A12" s="20" t="s">
        <v>5</v>
      </c>
      <c r="B12" s="26" t="s">
        <v>49</v>
      </c>
      <c r="C12" s="3">
        <v>2</v>
      </c>
      <c r="D12" s="95" t="s">
        <v>161</v>
      </c>
      <c r="E12" s="3" t="s">
        <v>21</v>
      </c>
      <c r="F12" s="95" t="s">
        <v>161</v>
      </c>
      <c r="G12" s="3" t="s">
        <v>30</v>
      </c>
      <c r="H12" s="95" t="s">
        <v>161</v>
      </c>
      <c r="I12" s="3" t="s">
        <v>31</v>
      </c>
      <c r="J12" s="94" t="s">
        <v>161</v>
      </c>
      <c r="K12" s="14" t="s">
        <v>187</v>
      </c>
      <c r="L12" s="3">
        <f>IF(D12="○",C12*1,IF(F12="○",C12*3,IF(H12="○",C12*5,IF(J12="○",C12*8,IF(J27="○",25,IF(J28="○",34,IF(J29="○",43,IF(J30="○",52,IF(J31="○",61,IF(J32="○",70,IF(J33="○",79,IF(J34="○",88,IF(J35="○",97,0)))))))))))))</f>
        <v>0</v>
      </c>
    </row>
    <row r="13" spans="1:19" ht="60" customHeight="1" thickBot="1">
      <c r="A13" s="20" t="s">
        <v>6</v>
      </c>
      <c r="B13" s="26" t="s">
        <v>50</v>
      </c>
      <c r="C13" s="22">
        <v>1</v>
      </c>
      <c r="D13" s="95"/>
      <c r="E13" s="3" t="s">
        <v>32</v>
      </c>
      <c r="F13" s="95" t="s">
        <v>161</v>
      </c>
      <c r="G13" s="3" t="s">
        <v>33</v>
      </c>
      <c r="H13" s="95"/>
      <c r="I13" s="3" t="s">
        <v>34</v>
      </c>
      <c r="J13" s="95"/>
      <c r="K13" s="3" t="s">
        <v>35</v>
      </c>
      <c r="L13" s="3">
        <f>IF(D13="○",C13*1,IF(F13="○",C13*3,IF(H13="○",C13*5,IF(J13="○",C13*8,0))))</f>
        <v>0</v>
      </c>
    </row>
    <row r="14" spans="1:19" ht="60" customHeight="1" thickBot="1">
      <c r="A14" s="13" t="s">
        <v>7</v>
      </c>
      <c r="B14" s="28" t="s">
        <v>96</v>
      </c>
      <c r="C14" s="22">
        <v>2</v>
      </c>
      <c r="D14" s="94"/>
      <c r="E14" s="22" t="s">
        <v>22</v>
      </c>
      <c r="F14" s="94"/>
      <c r="G14" s="22" t="s">
        <v>36</v>
      </c>
      <c r="H14" s="94" t="s">
        <v>161</v>
      </c>
      <c r="I14" s="22" t="s">
        <v>37</v>
      </c>
      <c r="J14" s="94"/>
      <c r="K14" s="22" t="s">
        <v>23</v>
      </c>
      <c r="L14" s="13">
        <f>IF(D14="○",C14*1,IF(F14="○",C14*3,IF(H14="○",C14*5,IF(J14="○",C14*8,0))))</f>
        <v>0</v>
      </c>
    </row>
    <row r="15" spans="1:19" ht="60" customHeight="1" thickBot="1">
      <c r="A15" s="20" t="s">
        <v>8</v>
      </c>
      <c r="B15" s="26" t="s">
        <v>51</v>
      </c>
      <c r="C15" s="3">
        <v>2</v>
      </c>
      <c r="D15" s="95"/>
      <c r="E15" s="3" t="s">
        <v>14</v>
      </c>
      <c r="F15" s="95"/>
      <c r="G15" s="3" t="s">
        <v>38</v>
      </c>
      <c r="H15" s="95" t="s">
        <v>161</v>
      </c>
      <c r="I15" s="3" t="s">
        <v>24</v>
      </c>
      <c r="J15" s="60"/>
      <c r="K15" s="22"/>
      <c r="L15" s="3">
        <f>IF(D15="○",C15*1,IF(F15="○",C15*3,IF(H15="○",C15*5,0)))</f>
        <v>0</v>
      </c>
    </row>
    <row r="16" spans="1:19" ht="60" customHeight="1" thickBot="1">
      <c r="A16" s="20" t="s">
        <v>9</v>
      </c>
      <c r="B16" s="26" t="s">
        <v>52</v>
      </c>
      <c r="C16" s="22">
        <v>1</v>
      </c>
      <c r="D16" s="60"/>
      <c r="E16" s="22"/>
      <c r="F16" s="95" t="s">
        <v>161</v>
      </c>
      <c r="G16" s="3" t="s">
        <v>25</v>
      </c>
      <c r="H16" s="95"/>
      <c r="I16" s="3" t="s">
        <v>26</v>
      </c>
      <c r="J16" s="60"/>
      <c r="K16" s="22"/>
      <c r="L16" s="3">
        <f>IF(F16="○",C16*3,IF(H16="○",C16*5,0))</f>
        <v>0</v>
      </c>
    </row>
    <row r="17" spans="1:12" ht="60" customHeight="1" thickBot="1">
      <c r="A17" s="20" t="s">
        <v>10</v>
      </c>
      <c r="B17" s="26" t="s">
        <v>53</v>
      </c>
      <c r="C17" s="22">
        <v>3</v>
      </c>
      <c r="D17" s="60"/>
      <c r="E17" s="22"/>
      <c r="F17" s="95" t="s">
        <v>161</v>
      </c>
      <c r="G17" s="3" t="s">
        <v>25</v>
      </c>
      <c r="H17" s="95"/>
      <c r="I17" s="3" t="s">
        <v>26</v>
      </c>
      <c r="J17" s="60"/>
      <c r="K17" s="22"/>
      <c r="L17" s="3">
        <f>IF(F17="○",C17*3,IF(H17="○",C17*5,0))</f>
        <v>0</v>
      </c>
    </row>
    <row r="18" spans="1:12" ht="60" customHeight="1" thickBot="1">
      <c r="A18" s="20" t="s">
        <v>11</v>
      </c>
      <c r="B18" s="26" t="s">
        <v>54</v>
      </c>
      <c r="C18" s="81">
        <v>15</v>
      </c>
      <c r="D18" s="61"/>
      <c r="E18" s="119" t="s">
        <v>77</v>
      </c>
      <c r="F18" s="119"/>
      <c r="G18" s="119"/>
      <c r="H18" s="119"/>
      <c r="I18" s="119"/>
      <c r="J18" s="119"/>
      <c r="K18" s="120"/>
      <c r="L18" s="14">
        <v>15</v>
      </c>
    </row>
    <row r="19" spans="1:12" ht="60" customHeight="1" thickBot="1">
      <c r="A19" s="20" t="s">
        <v>12</v>
      </c>
      <c r="B19" s="26" t="s">
        <v>55</v>
      </c>
      <c r="C19" s="81">
        <v>3</v>
      </c>
      <c r="D19" s="61"/>
      <c r="E19" s="119" t="s">
        <v>97</v>
      </c>
      <c r="F19" s="119"/>
      <c r="G19" s="119"/>
      <c r="H19" s="119"/>
      <c r="I19" s="119"/>
      <c r="J19" s="119"/>
      <c r="K19" s="120"/>
      <c r="L19" s="14">
        <v>3</v>
      </c>
    </row>
    <row r="20" spans="1:12" ht="60" customHeight="1" thickBot="1">
      <c r="A20" s="121"/>
      <c r="B20" s="119"/>
      <c r="C20" s="9"/>
      <c r="D20" s="62"/>
      <c r="E20" s="119" t="s">
        <v>98</v>
      </c>
      <c r="F20" s="119"/>
      <c r="G20" s="119"/>
      <c r="H20" s="119"/>
      <c r="I20" s="119"/>
      <c r="J20" s="119"/>
      <c r="K20" s="120"/>
      <c r="L20" s="3">
        <f>SUM(L7:L19)</f>
        <v>18</v>
      </c>
    </row>
    <row r="21" spans="1:12" ht="60" customHeight="1" thickBot="1">
      <c r="A21" s="20" t="s">
        <v>29</v>
      </c>
      <c r="B21" s="26" t="s">
        <v>56</v>
      </c>
      <c r="C21" s="22">
        <v>7</v>
      </c>
      <c r="D21" s="94"/>
      <c r="E21" s="3" t="s">
        <v>78</v>
      </c>
      <c r="F21" s="60"/>
      <c r="G21" s="21"/>
      <c r="H21" s="65"/>
      <c r="I21" s="21"/>
      <c r="J21" s="65"/>
      <c r="K21" s="22"/>
      <c r="L21" s="3">
        <f>IF(D21="○",C21*1,0)</f>
        <v>0</v>
      </c>
    </row>
    <row r="22" spans="1:12" ht="60" customHeight="1" thickBot="1">
      <c r="A22" s="19" t="s">
        <v>19</v>
      </c>
      <c r="B22" s="27" t="s">
        <v>57</v>
      </c>
      <c r="C22" s="22">
        <v>5</v>
      </c>
      <c r="D22" s="95"/>
      <c r="E22" s="3" t="s">
        <v>27</v>
      </c>
      <c r="F22" s="94"/>
      <c r="G22" s="3" t="s">
        <v>99</v>
      </c>
      <c r="H22" s="94"/>
      <c r="I22" s="3" t="s">
        <v>28</v>
      </c>
      <c r="J22" s="60"/>
      <c r="K22" s="22"/>
      <c r="L22" s="3">
        <f>IF(D22="○",C22*1,IF(F22="○",C22*3,IF(H22="○",C22*5,0)))</f>
        <v>0</v>
      </c>
    </row>
    <row r="23" spans="1:12" ht="60" customHeight="1" thickBot="1">
      <c r="A23" s="121"/>
      <c r="B23" s="119"/>
      <c r="C23" s="9"/>
      <c r="D23" s="62"/>
      <c r="E23" s="119" t="s">
        <v>79</v>
      </c>
      <c r="F23" s="119"/>
      <c r="G23" s="119"/>
      <c r="H23" s="119"/>
      <c r="I23" s="119"/>
      <c r="J23" s="119"/>
      <c r="K23" s="120"/>
      <c r="L23" s="3">
        <f>SUM(L20:L22)</f>
        <v>18</v>
      </c>
    </row>
    <row r="24" spans="1:12" ht="60" customHeight="1" thickBot="1">
      <c r="A24" s="19" t="s">
        <v>20</v>
      </c>
      <c r="B24" s="6" t="s">
        <v>58</v>
      </c>
      <c r="C24" s="8"/>
      <c r="D24" s="62"/>
      <c r="E24" s="118" t="s">
        <v>185</v>
      </c>
      <c r="F24" s="119"/>
      <c r="G24" s="119"/>
      <c r="H24" s="119"/>
      <c r="I24" s="119"/>
      <c r="J24" s="119"/>
      <c r="K24" s="120"/>
      <c r="L24" s="7">
        <f>L23*6400</f>
        <v>115200</v>
      </c>
    </row>
    <row r="25" spans="1:12" ht="17.399999999999999" customHeight="1">
      <c r="A25" s="10"/>
      <c r="B25" s="11"/>
      <c r="C25" s="87"/>
      <c r="D25" s="88"/>
      <c r="E25" s="89"/>
      <c r="F25" s="10"/>
      <c r="G25" s="10"/>
      <c r="H25" s="10"/>
      <c r="I25" s="91" t="s">
        <v>188</v>
      </c>
      <c r="J25" s="10"/>
      <c r="K25" s="10"/>
      <c r="L25" s="90"/>
    </row>
    <row r="26" spans="1:12" ht="15">
      <c r="A26" s="31"/>
      <c r="B26" s="32"/>
      <c r="I26" s="33" t="s">
        <v>189</v>
      </c>
      <c r="J26" s="69"/>
      <c r="K26" s="33"/>
    </row>
    <row r="27" spans="1:12" ht="15">
      <c r="G27" s="2"/>
      <c r="H27" s="66"/>
      <c r="I27" s="35" t="s">
        <v>171</v>
      </c>
      <c r="J27" s="70" t="s">
        <v>161</v>
      </c>
      <c r="K27" s="33" t="s">
        <v>162</v>
      </c>
    </row>
    <row r="28" spans="1:12" ht="15">
      <c r="I28" s="35" t="s">
        <v>100</v>
      </c>
      <c r="J28" s="70" t="s">
        <v>161</v>
      </c>
      <c r="K28" s="33" t="s">
        <v>163</v>
      </c>
    </row>
    <row r="29" spans="1:12" ht="15">
      <c r="I29" s="35" t="s">
        <v>101</v>
      </c>
      <c r="J29" s="70" t="s">
        <v>161</v>
      </c>
      <c r="K29" s="33" t="s">
        <v>164</v>
      </c>
    </row>
    <row r="30" spans="1:12" ht="15">
      <c r="I30" s="35" t="s">
        <v>102</v>
      </c>
      <c r="J30" s="70" t="s">
        <v>161</v>
      </c>
      <c r="K30" s="33" t="s">
        <v>165</v>
      </c>
    </row>
    <row r="31" spans="1:12" ht="15">
      <c r="I31" s="36" t="s">
        <v>103</v>
      </c>
      <c r="J31" s="70" t="s">
        <v>161</v>
      </c>
      <c r="K31" s="33" t="s">
        <v>166</v>
      </c>
    </row>
    <row r="32" spans="1:12" ht="15">
      <c r="I32" s="36" t="s">
        <v>104</v>
      </c>
      <c r="J32" s="71" t="s">
        <v>161</v>
      </c>
      <c r="K32" s="33" t="s">
        <v>167</v>
      </c>
    </row>
    <row r="33" spans="9:11" ht="15">
      <c r="I33" s="36" t="s">
        <v>105</v>
      </c>
      <c r="J33" s="71" t="s">
        <v>161</v>
      </c>
      <c r="K33" s="33" t="s">
        <v>168</v>
      </c>
    </row>
    <row r="34" spans="9:11" ht="15">
      <c r="I34" s="36" t="s">
        <v>106</v>
      </c>
      <c r="J34" s="71" t="s">
        <v>161</v>
      </c>
      <c r="K34" s="33" t="s">
        <v>169</v>
      </c>
    </row>
    <row r="35" spans="9:11" ht="15">
      <c r="I35" s="36" t="s">
        <v>107</v>
      </c>
      <c r="J35" s="72" t="s">
        <v>161</v>
      </c>
      <c r="K35" s="33" t="s">
        <v>170</v>
      </c>
    </row>
  </sheetData>
  <mergeCells count="22">
    <mergeCell ref="J6:K6"/>
    <mergeCell ref="E18:K18"/>
    <mergeCell ref="E19:K19"/>
    <mergeCell ref="C5:C6"/>
    <mergeCell ref="E23:K23"/>
    <mergeCell ref="E20:K20"/>
    <mergeCell ref="A3:L3"/>
    <mergeCell ref="E24:K24"/>
    <mergeCell ref="A20:B20"/>
    <mergeCell ref="A23:B23"/>
    <mergeCell ref="A1:B1"/>
    <mergeCell ref="A2:L2"/>
    <mergeCell ref="B5:B6"/>
    <mergeCell ref="A5:A6"/>
    <mergeCell ref="L5:L6"/>
    <mergeCell ref="D5:E5"/>
    <mergeCell ref="D6:E6"/>
    <mergeCell ref="F5:G5"/>
    <mergeCell ref="F6:G6"/>
    <mergeCell ref="H5:I5"/>
    <mergeCell ref="H6:I6"/>
    <mergeCell ref="J5:K5"/>
  </mergeCells>
  <phoneticPr fontId="4"/>
  <dataValidations count="1">
    <dataValidation type="list" allowBlank="1" showInputMessage="1" showErrorMessage="1" sqref="H7 J9 J12:J14 D7:D15 F7:F17 H9:H17 D21:D22 F22 H22 J27:J35" xr:uid="{00000000-0002-0000-0100-000000000000}">
      <formula1>"○,　,"</formula1>
    </dataValidation>
  </dataValidations>
  <pageMargins left="0.9055118110236221" right="0.9055118110236221" top="0.94488188976377963" bottom="0.94488188976377963" header="0.31496062992125984" footer="0.31496062992125984"/>
  <pageSetup paperSize="9" scale="5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view="pageBreakPreview" zoomScale="75" zoomScaleNormal="100" zoomScaleSheetLayoutView="75" workbookViewId="0">
      <selection activeCell="L16" sqref="L16"/>
    </sheetView>
  </sheetViews>
  <sheetFormatPr defaultRowHeight="13.8"/>
  <cols>
    <col min="1" max="1" width="6.109375" style="24" customWidth="1"/>
    <col min="2" max="2" width="25.6640625" style="34" customWidth="1"/>
    <col min="3" max="3" width="4.6640625" style="24" customWidth="1"/>
    <col min="4" max="4" width="4.6640625" style="58" customWidth="1"/>
    <col min="5" max="5" width="20.6640625" style="24" customWidth="1"/>
    <col min="6" max="6" width="4.6640625" style="58" customWidth="1"/>
    <col min="7" max="7" width="20.6640625" style="24" customWidth="1"/>
    <col min="8" max="8" width="4.6640625" style="58" customWidth="1"/>
    <col min="9" max="9" width="20.6640625" style="24" customWidth="1"/>
    <col min="10" max="10" width="4.6640625" style="58" customWidth="1"/>
    <col min="11" max="11" width="20.6640625" style="24" customWidth="1"/>
    <col min="12" max="12" width="14.88671875" style="24" customWidth="1"/>
  </cols>
  <sheetData>
    <row r="1" spans="1:19">
      <c r="A1" s="122" t="s">
        <v>151</v>
      </c>
      <c r="B1" s="122"/>
    </row>
    <row r="2" spans="1:19" ht="29.4" customHeight="1">
      <c r="A2" s="106" t="s">
        <v>120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1:19" ht="27" customHeight="1">
      <c r="A3" s="117" t="s">
        <v>193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</row>
    <row r="4" spans="1:19" ht="22.8" thickBot="1">
      <c r="A4" s="12"/>
      <c r="B4" s="12"/>
      <c r="C4" s="12"/>
      <c r="D4" s="64"/>
      <c r="E4" s="12"/>
      <c r="F4" s="64"/>
      <c r="G4" s="12"/>
      <c r="H4" s="64"/>
      <c r="I4" s="57" t="s">
        <v>41</v>
      </c>
      <c r="J4" s="67"/>
      <c r="K4" s="57"/>
      <c r="L4" s="57"/>
      <c r="M4" s="57"/>
      <c r="N4" s="57"/>
      <c r="O4" s="57"/>
      <c r="P4" s="57"/>
      <c r="Q4" s="57"/>
      <c r="R4" s="57"/>
      <c r="S4" s="57"/>
    </row>
    <row r="5" spans="1:19" ht="39.9" customHeight="1">
      <c r="A5" s="48"/>
      <c r="B5" s="123" t="s">
        <v>116</v>
      </c>
      <c r="C5" s="131" t="s">
        <v>121</v>
      </c>
      <c r="D5" s="125" t="s">
        <v>59</v>
      </c>
      <c r="E5" s="123"/>
      <c r="F5" s="125" t="s">
        <v>60</v>
      </c>
      <c r="G5" s="123"/>
      <c r="H5" s="125" t="s">
        <v>61</v>
      </c>
      <c r="I5" s="123"/>
      <c r="J5" s="125" t="s">
        <v>62</v>
      </c>
      <c r="K5" s="123"/>
      <c r="L5" s="127" t="s">
        <v>117</v>
      </c>
      <c r="M5" s="139"/>
    </row>
    <row r="6" spans="1:19" ht="39.9" customHeight="1" thickBot="1">
      <c r="A6" s="49"/>
      <c r="B6" s="124"/>
      <c r="C6" s="132"/>
      <c r="D6" s="126" t="s">
        <v>119</v>
      </c>
      <c r="E6" s="124"/>
      <c r="F6" s="126" t="s">
        <v>152</v>
      </c>
      <c r="G6" s="124"/>
      <c r="H6" s="126" t="s">
        <v>93</v>
      </c>
      <c r="I6" s="124"/>
      <c r="J6" s="126" t="s">
        <v>153</v>
      </c>
      <c r="K6" s="124"/>
      <c r="L6" s="128"/>
      <c r="M6" s="139"/>
    </row>
    <row r="7" spans="1:19" ht="60" customHeight="1" thickBot="1">
      <c r="A7" s="20" t="s">
        <v>0</v>
      </c>
      <c r="B7" s="26" t="s">
        <v>47</v>
      </c>
      <c r="C7" s="3">
        <v>2</v>
      </c>
      <c r="D7" s="94"/>
      <c r="E7" s="3" t="s">
        <v>42</v>
      </c>
      <c r="F7" s="94"/>
      <c r="G7" s="21" t="s">
        <v>72</v>
      </c>
      <c r="H7" s="94"/>
      <c r="I7" s="21" t="s">
        <v>73</v>
      </c>
      <c r="J7" s="60"/>
      <c r="K7" s="22"/>
      <c r="L7" s="3">
        <f>IF(D7="○",C7*1,IF(F7="○",C7*2,IF(H7="○",C7*3,0)))</f>
        <v>0</v>
      </c>
      <c r="M7" s="1"/>
    </row>
    <row r="8" spans="1:19" ht="60" customHeight="1" thickBot="1">
      <c r="A8" s="20" t="s">
        <v>1</v>
      </c>
      <c r="B8" s="26" t="s">
        <v>49</v>
      </c>
      <c r="C8" s="3">
        <v>3</v>
      </c>
      <c r="D8" s="95" t="s">
        <v>161</v>
      </c>
      <c r="E8" s="3" t="s">
        <v>21</v>
      </c>
      <c r="F8" s="95" t="s">
        <v>161</v>
      </c>
      <c r="G8" s="21" t="s">
        <v>30</v>
      </c>
      <c r="H8" s="94" t="s">
        <v>161</v>
      </c>
      <c r="I8" s="21" t="s">
        <v>31</v>
      </c>
      <c r="J8" s="94" t="s">
        <v>161</v>
      </c>
      <c r="K8" s="3" t="s">
        <v>192</v>
      </c>
      <c r="L8" s="3">
        <f>IF(D8="○",C8*1,IF(F8="○",C8*2,IF(H8="○",C8*3,IF(J8="○",C8*4,IF(J24="○",21,IF(J25="○",30,IF(J26="○",39,IF(J27="○",48,IF(J28="○",57,IF(J29="○",66,IF(J30="○",75,IF(J31="○",84,IF(J32="○",93,0)))))))))))))</f>
        <v>0</v>
      </c>
      <c r="M8" s="1"/>
    </row>
    <row r="9" spans="1:19" ht="60" customHeight="1" thickBot="1">
      <c r="A9" s="20" t="s">
        <v>2</v>
      </c>
      <c r="B9" s="26" t="s">
        <v>122</v>
      </c>
      <c r="C9" s="3">
        <v>2</v>
      </c>
      <c r="D9" s="95"/>
      <c r="E9" s="3" t="s">
        <v>123</v>
      </c>
      <c r="F9" s="95"/>
      <c r="G9" s="21" t="s">
        <v>13</v>
      </c>
      <c r="H9" s="94"/>
      <c r="I9" s="21" t="s">
        <v>124</v>
      </c>
      <c r="J9" s="60"/>
      <c r="K9" s="22"/>
      <c r="L9" s="3">
        <f>IF(D9="○",C9*1,IF(F9="○",C9*2,IF(H9="○",C9*3,0)))</f>
        <v>0</v>
      </c>
      <c r="M9" s="1"/>
    </row>
    <row r="10" spans="1:19" ht="60" customHeight="1" thickBot="1">
      <c r="A10" s="20" t="s">
        <v>3</v>
      </c>
      <c r="B10" s="26" t="s">
        <v>125</v>
      </c>
      <c r="C10" s="3">
        <v>2</v>
      </c>
      <c r="D10" s="95"/>
      <c r="E10" s="3" t="s">
        <v>126</v>
      </c>
      <c r="F10" s="95"/>
      <c r="G10" s="21" t="s">
        <v>14</v>
      </c>
      <c r="H10" s="94"/>
      <c r="I10" s="21" t="s">
        <v>15</v>
      </c>
      <c r="J10" s="79"/>
      <c r="K10" s="3"/>
      <c r="L10" s="3">
        <f>IF(D10="○",C10*1,IF(F10="○",C10*2,IF(H10="○",C10*3,0)))</f>
        <v>0</v>
      </c>
      <c r="M10" s="1"/>
    </row>
    <row r="11" spans="1:19" ht="60" customHeight="1" thickBot="1">
      <c r="A11" s="20" t="s">
        <v>4</v>
      </c>
      <c r="B11" s="26" t="s">
        <v>127</v>
      </c>
      <c r="C11" s="3">
        <v>2</v>
      </c>
      <c r="D11" s="60"/>
      <c r="E11" s="21"/>
      <c r="F11" s="65"/>
      <c r="G11" s="22"/>
      <c r="H11" s="94"/>
      <c r="I11" s="21" t="s">
        <v>128</v>
      </c>
      <c r="J11" s="79"/>
      <c r="K11" s="3"/>
      <c r="L11" s="3">
        <f>IF(H11="○",C11*3,0)</f>
        <v>0</v>
      </c>
      <c r="M11" s="1"/>
    </row>
    <row r="12" spans="1:19" ht="60" customHeight="1" thickBot="1">
      <c r="A12" s="20" t="s">
        <v>5</v>
      </c>
      <c r="B12" s="26" t="s">
        <v>129</v>
      </c>
      <c r="C12" s="3">
        <v>1</v>
      </c>
      <c r="D12" s="94"/>
      <c r="E12" s="3" t="s">
        <v>130</v>
      </c>
      <c r="F12" s="94"/>
      <c r="G12" s="21" t="s">
        <v>131</v>
      </c>
      <c r="H12" s="94"/>
      <c r="I12" s="21" t="s">
        <v>132</v>
      </c>
      <c r="J12" s="79"/>
      <c r="K12" s="3"/>
      <c r="L12" s="3">
        <f>IF(D12="○",C12*1,IF(F12="○",C12*2,IF(H12="○",C12*3,0)))</f>
        <v>0</v>
      </c>
      <c r="M12" s="1"/>
    </row>
    <row r="13" spans="1:19" ht="60" customHeight="1" thickBot="1">
      <c r="A13" s="13" t="s">
        <v>6</v>
      </c>
      <c r="B13" s="27" t="s">
        <v>133</v>
      </c>
      <c r="C13" s="13">
        <v>5</v>
      </c>
      <c r="D13" s="94"/>
      <c r="E13" s="22" t="s">
        <v>134</v>
      </c>
      <c r="F13" s="94"/>
      <c r="G13" s="21" t="s">
        <v>135</v>
      </c>
      <c r="H13" s="94"/>
      <c r="I13" s="21" t="s">
        <v>136</v>
      </c>
      <c r="J13" s="60"/>
      <c r="K13" s="22"/>
      <c r="L13" s="3">
        <f>IF(D13="○",C13*1,IF(F13="○",C13*2,IF(H13="○",C13*3,0)))</f>
        <v>0</v>
      </c>
      <c r="M13" s="15"/>
    </row>
    <row r="14" spans="1:19" ht="60" customHeight="1" thickBot="1">
      <c r="A14" s="20" t="s">
        <v>7</v>
      </c>
      <c r="B14" s="26" t="s">
        <v>137</v>
      </c>
      <c r="C14" s="3">
        <v>1</v>
      </c>
      <c r="D14" s="95"/>
      <c r="E14" s="3">
        <v>1</v>
      </c>
      <c r="F14" s="95"/>
      <c r="G14" s="96">
        <v>2</v>
      </c>
      <c r="H14" s="95"/>
      <c r="I14" s="96" t="s">
        <v>16</v>
      </c>
      <c r="J14" s="79"/>
      <c r="K14" s="3"/>
      <c r="L14" s="3">
        <f>IF(D14="○",C14*1,IF(F14="○",C14*2,IF(H14="○",C14*3,0)))</f>
        <v>0</v>
      </c>
      <c r="M14" s="1"/>
    </row>
    <row r="15" spans="1:19" ht="60" customHeight="1" thickBot="1">
      <c r="A15" s="20" t="s">
        <v>8</v>
      </c>
      <c r="B15" s="26" t="s">
        <v>138</v>
      </c>
      <c r="C15" s="80">
        <v>1</v>
      </c>
      <c r="D15" s="73"/>
      <c r="E15" s="135" t="s">
        <v>158</v>
      </c>
      <c r="F15" s="135"/>
      <c r="G15" s="135"/>
      <c r="H15" s="135"/>
      <c r="I15" s="135"/>
      <c r="J15" s="135"/>
      <c r="K15" s="136"/>
      <c r="L15" s="3">
        <f>E26*12+G26-(E24*12+G24)+1</f>
        <v>1</v>
      </c>
      <c r="M15" s="1"/>
    </row>
    <row r="16" spans="1:19" ht="60" customHeight="1" thickBot="1">
      <c r="A16" s="20" t="s">
        <v>9</v>
      </c>
      <c r="B16" s="26" t="s">
        <v>139</v>
      </c>
      <c r="C16" s="3">
        <v>1</v>
      </c>
      <c r="D16" s="60"/>
      <c r="E16" s="21"/>
      <c r="F16" s="65"/>
      <c r="G16" s="22"/>
      <c r="H16" s="94"/>
      <c r="I16" s="21" t="s">
        <v>128</v>
      </c>
      <c r="J16" s="60"/>
      <c r="K16" s="22"/>
      <c r="L16" s="13">
        <f>IF(H16="○",C16*3,0)</f>
        <v>0</v>
      </c>
      <c r="M16" s="1"/>
    </row>
    <row r="17" spans="1:13" ht="60" customHeight="1" thickBot="1">
      <c r="A17" s="20" t="s">
        <v>10</v>
      </c>
      <c r="B17" s="26" t="s">
        <v>140</v>
      </c>
      <c r="C17" s="80">
        <v>1</v>
      </c>
      <c r="D17" s="137" t="s">
        <v>159</v>
      </c>
      <c r="E17" s="138"/>
      <c r="F17" s="138"/>
      <c r="G17" s="138"/>
      <c r="H17" s="98">
        <v>0</v>
      </c>
      <c r="I17" s="29" t="s">
        <v>141</v>
      </c>
      <c r="J17" s="61"/>
      <c r="K17" s="18"/>
      <c r="L17" s="3">
        <f>C17*H17</f>
        <v>0</v>
      </c>
      <c r="M17" s="1"/>
    </row>
    <row r="18" spans="1:13" ht="60" customHeight="1" thickBot="1">
      <c r="A18" s="4" t="s">
        <v>11</v>
      </c>
      <c r="B18" s="16" t="s">
        <v>17</v>
      </c>
      <c r="C18" s="4">
        <v>3</v>
      </c>
      <c r="D18" s="60"/>
      <c r="E18" s="21"/>
      <c r="F18" s="65"/>
      <c r="G18" s="22"/>
      <c r="H18" s="94"/>
      <c r="I18" s="97" t="s">
        <v>154</v>
      </c>
      <c r="J18" s="94"/>
      <c r="K18" s="97" t="s">
        <v>155</v>
      </c>
      <c r="L18" s="13">
        <f>IF(H18="○",C18*3,IF(J18="○",C18*4,0))</f>
        <v>0</v>
      </c>
      <c r="M18" s="17"/>
    </row>
    <row r="19" spans="1:13" ht="60" customHeight="1" thickBot="1">
      <c r="A19" s="121"/>
      <c r="B19" s="119"/>
      <c r="C19" s="9"/>
      <c r="D19" s="62"/>
      <c r="E19" s="119" t="s">
        <v>79</v>
      </c>
      <c r="F19" s="119"/>
      <c r="G19" s="119"/>
      <c r="H19" s="119"/>
      <c r="I19" s="119"/>
      <c r="J19" s="119"/>
      <c r="K19" s="120"/>
      <c r="L19" s="3">
        <f>SUM(L7:L18)</f>
        <v>1</v>
      </c>
      <c r="M19" s="1"/>
    </row>
    <row r="20" spans="1:13" ht="60" customHeight="1" thickBot="1">
      <c r="A20" s="13" t="s">
        <v>18</v>
      </c>
      <c r="B20" s="27" t="s">
        <v>118</v>
      </c>
      <c r="C20" s="8"/>
      <c r="D20" s="62"/>
      <c r="E20" s="119" t="s">
        <v>156</v>
      </c>
      <c r="F20" s="119"/>
      <c r="G20" s="119"/>
      <c r="H20" s="119"/>
      <c r="I20" s="119"/>
      <c r="J20" s="119"/>
      <c r="K20" s="120"/>
      <c r="L20" s="7">
        <f>L19*1000</f>
        <v>1000</v>
      </c>
      <c r="M20" s="1"/>
    </row>
    <row r="21" spans="1:13" ht="15">
      <c r="A21" s="10"/>
      <c r="B21" s="11"/>
      <c r="C21" s="10"/>
      <c r="D21" s="74"/>
      <c r="E21" s="10"/>
      <c r="F21" s="74"/>
      <c r="G21" s="10"/>
      <c r="H21" s="74"/>
      <c r="I21" s="10"/>
      <c r="J21" s="74"/>
      <c r="K21" s="10"/>
      <c r="L21" s="5"/>
      <c r="M21" s="2"/>
    </row>
    <row r="22" spans="1:13" ht="15">
      <c r="A22" s="92" t="s">
        <v>190</v>
      </c>
      <c r="B22" s="47" t="s">
        <v>40</v>
      </c>
      <c r="C22" s="30"/>
      <c r="D22" s="68"/>
      <c r="E22" s="30"/>
      <c r="F22" s="68"/>
      <c r="G22" s="30"/>
      <c r="H22" s="68"/>
      <c r="I22" s="47" t="s">
        <v>191</v>
      </c>
      <c r="J22" s="68"/>
      <c r="K22" s="30"/>
    </row>
    <row r="23" spans="1:13" ht="20.100000000000001" customHeight="1">
      <c r="A23" s="133" t="s">
        <v>157</v>
      </c>
      <c r="B23" s="134"/>
      <c r="C23" s="50"/>
      <c r="D23" s="75"/>
      <c r="E23" s="33" t="s">
        <v>142</v>
      </c>
      <c r="F23" s="69"/>
      <c r="G23" s="33" t="s">
        <v>143</v>
      </c>
      <c r="H23" s="68"/>
      <c r="I23" s="33" t="s">
        <v>80</v>
      </c>
      <c r="J23" s="69"/>
      <c r="K23" s="33"/>
    </row>
    <row r="24" spans="1:13" ht="20.100000000000001" customHeight="1">
      <c r="A24" s="33" t="s">
        <v>144</v>
      </c>
      <c r="B24" s="52" t="s">
        <v>145</v>
      </c>
      <c r="C24" s="50"/>
      <c r="D24" s="75"/>
      <c r="E24" s="51"/>
      <c r="F24" s="77"/>
      <c r="G24" s="51"/>
      <c r="H24" s="78"/>
      <c r="I24" s="35" t="s">
        <v>171</v>
      </c>
      <c r="J24" s="70" t="s">
        <v>161</v>
      </c>
      <c r="K24" s="33" t="s">
        <v>146</v>
      </c>
    </row>
    <row r="25" spans="1:13" ht="20.100000000000001" customHeight="1">
      <c r="A25" s="33" t="s">
        <v>147</v>
      </c>
      <c r="B25" s="52" t="s">
        <v>148</v>
      </c>
      <c r="C25" s="53"/>
      <c r="D25" s="76"/>
      <c r="E25" s="54"/>
      <c r="F25" s="77"/>
      <c r="G25" s="54"/>
      <c r="H25" s="78"/>
      <c r="I25" s="35" t="s">
        <v>100</v>
      </c>
      <c r="J25" s="70" t="s">
        <v>161</v>
      </c>
      <c r="K25" s="33" t="s">
        <v>81</v>
      </c>
    </row>
    <row r="26" spans="1:13" ht="20.100000000000001" customHeight="1">
      <c r="A26" s="33" t="s">
        <v>149</v>
      </c>
      <c r="B26" s="52" t="s">
        <v>150</v>
      </c>
      <c r="C26" s="53"/>
      <c r="D26" s="76"/>
      <c r="E26" s="51"/>
      <c r="F26" s="77"/>
      <c r="G26" s="51"/>
      <c r="H26" s="78"/>
      <c r="I26" s="35" t="s">
        <v>101</v>
      </c>
      <c r="J26" s="70" t="s">
        <v>161</v>
      </c>
      <c r="K26" s="33" t="s">
        <v>82</v>
      </c>
    </row>
    <row r="27" spans="1:13" ht="20.100000000000001" customHeight="1">
      <c r="A27" s="30"/>
      <c r="B27" s="32"/>
      <c r="C27" s="30"/>
      <c r="D27" s="68"/>
      <c r="E27" s="30"/>
      <c r="F27" s="68"/>
      <c r="G27" s="30"/>
      <c r="H27" s="68"/>
      <c r="I27" s="35" t="s">
        <v>102</v>
      </c>
      <c r="J27" s="70" t="s">
        <v>161</v>
      </c>
      <c r="K27" s="33" t="s">
        <v>83</v>
      </c>
    </row>
    <row r="28" spans="1:13" ht="20.100000000000001" customHeight="1">
      <c r="A28" s="92" t="s">
        <v>186</v>
      </c>
      <c r="B28" s="47" t="s">
        <v>39</v>
      </c>
      <c r="C28" s="30"/>
      <c r="D28" s="68"/>
      <c r="E28" s="30"/>
      <c r="F28" s="68"/>
      <c r="G28" s="30"/>
      <c r="H28" s="68"/>
      <c r="I28" s="36" t="s">
        <v>103</v>
      </c>
      <c r="J28" s="70" t="s">
        <v>161</v>
      </c>
      <c r="K28" s="33" t="s">
        <v>84</v>
      </c>
    </row>
    <row r="29" spans="1:13" ht="20.100000000000001" customHeight="1">
      <c r="A29" s="55"/>
      <c r="B29" s="56"/>
      <c r="I29" s="36" t="s">
        <v>104</v>
      </c>
      <c r="J29" s="71" t="s">
        <v>161</v>
      </c>
      <c r="K29" s="33" t="s">
        <v>85</v>
      </c>
    </row>
    <row r="30" spans="1:13" ht="20.100000000000001" customHeight="1">
      <c r="A30" s="46"/>
      <c r="B30" s="47"/>
      <c r="I30" s="36" t="s">
        <v>105</v>
      </c>
      <c r="J30" s="71" t="s">
        <v>161</v>
      </c>
      <c r="K30" s="33" t="s">
        <v>86</v>
      </c>
    </row>
    <row r="31" spans="1:13" ht="20.100000000000001" customHeight="1">
      <c r="I31" s="36" t="s">
        <v>106</v>
      </c>
      <c r="J31" s="71" t="s">
        <v>161</v>
      </c>
      <c r="K31" s="33" t="s">
        <v>87</v>
      </c>
    </row>
    <row r="32" spans="1:13" ht="15">
      <c r="I32" s="36" t="s">
        <v>107</v>
      </c>
      <c r="J32" s="72" t="s">
        <v>161</v>
      </c>
      <c r="K32" s="33" t="s">
        <v>88</v>
      </c>
    </row>
  </sheetData>
  <mergeCells count="21">
    <mergeCell ref="M5:M6"/>
    <mergeCell ref="B5:B6"/>
    <mergeCell ref="C5:C6"/>
    <mergeCell ref="L5:L6"/>
    <mergeCell ref="D5:E5"/>
    <mergeCell ref="A23:B23"/>
    <mergeCell ref="E19:K19"/>
    <mergeCell ref="E20:K20"/>
    <mergeCell ref="A1:B1"/>
    <mergeCell ref="A2:L2"/>
    <mergeCell ref="E15:K15"/>
    <mergeCell ref="J6:K6"/>
    <mergeCell ref="A19:B19"/>
    <mergeCell ref="D17:G17"/>
    <mergeCell ref="J5:K5"/>
    <mergeCell ref="D6:E6"/>
    <mergeCell ref="F5:G5"/>
    <mergeCell ref="F6:G6"/>
    <mergeCell ref="H5:I5"/>
    <mergeCell ref="H6:I6"/>
    <mergeCell ref="A3:L3"/>
  </mergeCells>
  <phoneticPr fontId="4"/>
  <dataValidations count="2">
    <dataValidation type="list" allowBlank="1" showInputMessage="1" showErrorMessage="1" sqref="J8 D7:D10 F7:F10 D12:D14 F12:F14 H7:H14 H16 H18 J18 J24:J32" xr:uid="{00000000-0002-0000-0300-000000000000}">
      <formula1>"○,　,"</formula1>
    </dataValidation>
    <dataValidation type="list" allowBlank="1" showInputMessage="1" showErrorMessage="1" sqref="H17" xr:uid="{00000000-0002-0000-0300-000001000000}">
      <formula1>"１,２,３,４,５,６,７,８,９,１０,１１,１２,１３,１４,１５,１６,１７,１８,１９,２０,　,０,"</formula1>
    </dataValidation>
  </dataValidations>
  <pageMargins left="0.9055118110236221" right="0.9055118110236221" top="0.94488188976377963" bottom="0.94488188976377963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経費積算表（医薬品）</vt:lpstr>
      <vt:lpstr>臨床研究費ポイント算出表</vt:lpstr>
      <vt:lpstr>治験薬管理経費ポイント算出表</vt:lpstr>
      <vt:lpstr>'経費積算表（医薬品）'!Print_Area</vt:lpstr>
      <vt:lpstr>治験薬管理経費ポイント算出表!Print_Area</vt:lpstr>
      <vt:lpstr>臨床研究費ポイント算出表!Print_Area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chiken-016</dc:creator>
  <cp:lastModifiedBy>センター 臨床治験</cp:lastModifiedBy>
  <cp:lastPrinted>2024-03-06T07:14:19Z</cp:lastPrinted>
  <dcterms:created xsi:type="dcterms:W3CDTF">2023-10-17T06:54:58Z</dcterms:created>
  <dcterms:modified xsi:type="dcterms:W3CDTF">2024-03-06T07:14:26Z</dcterms:modified>
</cp:coreProperties>
</file>